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20" yWindow="-120" windowWidth="29040" windowHeight="15720" tabRatio="627"/>
  </bookViews>
  <sheets>
    <sheet name="使用方法" sheetId="41" r:id="rId1"/>
    <sheet name="作業１" sheetId="34" r:id="rId2"/>
    <sheet name="作業２" sheetId="35" r:id="rId3"/>
    <sheet name="作業３" sheetId="33" r:id="rId4"/>
    <sheet name="1園目印刷" sheetId="40" r:id="rId5"/>
    <sheet name="2園目印刷" sheetId="42" r:id="rId6"/>
    <sheet name="3園目印刷" sheetId="43" r:id="rId7"/>
    <sheet name="4園目印刷" sheetId="44" r:id="rId8"/>
  </sheets>
  <definedNames>
    <definedName name="_xlnm.Print_Area" localSheetId="4">'1園目印刷'!$D$4:$CR$160</definedName>
    <definedName name="_xlnm.Print_Area" localSheetId="5">'2園目印刷'!$D$4:$CR$160</definedName>
    <definedName name="_xlnm.Print_Area" localSheetId="6">'3園目印刷'!$D$4:$CR$160</definedName>
    <definedName name="_xlnm.Print_Area" localSheetId="7">'4園目印刷'!$D$4:$CR$160</definedName>
    <definedName name="_xlnm.Print_Area" localSheetId="1">作業１!$A$1:$J$12</definedName>
    <definedName name="_xlnm.Print_Area" localSheetId="2">作業２!$A$1:$J$127</definedName>
    <definedName name="_xlnm.Print_Area" localSheetId="3">作業３!$A$1:$H$632</definedName>
    <definedName name="_xlnm.Print_Titles" localSheetId="3">作業３!$1:$7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I108" i="40" l="1"/>
  <c r="Y157" i="40"/>
  <c r="BI157" i="40"/>
  <c r="CS157" i="40"/>
  <c r="BI104" i="40"/>
  <c r="BI99" i="40"/>
  <c r="BI98" i="40"/>
  <c r="BI91" i="40"/>
  <c r="BI93" i="40"/>
  <c r="CS93" i="40" s="1"/>
  <c r="BI92" i="40"/>
  <c r="CS92" i="40" s="1"/>
  <c r="CS97" i="40"/>
  <c r="CS95" i="40"/>
  <c r="CS90" i="40"/>
  <c r="CS87" i="40"/>
  <c r="CS80" i="40"/>
  <c r="CS87" i="42"/>
  <c r="CS87" i="43"/>
  <c r="CS87" i="44"/>
  <c r="CA114" i="43"/>
  <c r="CA159" i="43"/>
  <c r="CA114" i="44" l="1"/>
  <c r="CA159" i="44"/>
  <c r="L22" i="44" l="1"/>
  <c r="H76" i="35"/>
  <c r="G76" i="35"/>
  <c r="F76" i="35"/>
  <c r="E76" i="35"/>
  <c r="BI78" i="44" l="1"/>
  <c r="BI125" i="44"/>
  <c r="I76" i="35"/>
  <c r="E78" i="35" s="1"/>
  <c r="CC66" i="44" l="1"/>
  <c r="H78" i="35"/>
  <c r="G78" i="35"/>
  <c r="F78" i="35"/>
  <c r="AX67" i="44"/>
  <c r="Q67" i="43"/>
  <c r="AX67" i="43"/>
  <c r="Q67" i="42"/>
  <c r="Q65" i="42"/>
  <c r="AX65" i="42"/>
  <c r="AX67" i="42"/>
  <c r="Q65" i="40"/>
  <c r="CH68" i="42"/>
  <c r="CH115" i="42" s="1"/>
  <c r="CH68" i="40"/>
  <c r="CH115" i="40" s="1"/>
  <c r="BZ19" i="44"/>
  <c r="BZ31" i="44" s="1"/>
  <c r="BZ19" i="40"/>
  <c r="L19" i="44"/>
  <c r="CH160" i="42" l="1"/>
  <c r="BZ15" i="43" l="1"/>
  <c r="BZ25" i="42" l="1"/>
  <c r="BZ15" i="42"/>
  <c r="BZ15" i="40"/>
  <c r="L19" i="40"/>
  <c r="L19" i="42"/>
  <c r="BI105" i="40"/>
  <c r="Y105" i="40" l="1"/>
  <c r="CS105" i="40"/>
  <c r="Y104" i="40" l="1"/>
  <c r="CS104" i="40"/>
  <c r="E14" i="35"/>
  <c r="L16" i="40" s="1"/>
  <c r="BN96" i="40" l="1"/>
  <c r="BZ96" i="44"/>
  <c r="AP96" i="44"/>
  <c r="BZ130" i="44"/>
  <c r="AP130" i="44"/>
  <c r="BN130" i="44"/>
  <c r="AD130" i="44"/>
  <c r="BN96" i="44"/>
  <c r="AD96" i="44"/>
  <c r="BN130" i="43"/>
  <c r="AD130" i="43"/>
  <c r="BZ130" i="43"/>
  <c r="AP130" i="43"/>
  <c r="AP96" i="43"/>
  <c r="BZ96" i="43"/>
  <c r="BN96" i="43"/>
  <c r="AD96" i="43"/>
  <c r="BN96" i="42"/>
  <c r="AD96" i="42"/>
  <c r="BN130" i="42"/>
  <c r="AD130" i="42"/>
  <c r="BZ130" i="42"/>
  <c r="AP130" i="42"/>
  <c r="BZ96" i="42"/>
  <c r="AP96" i="42"/>
  <c r="BZ130" i="40"/>
  <c r="BN130" i="40"/>
  <c r="AD130" i="40"/>
  <c r="AP130" i="40"/>
  <c r="AD96" i="40"/>
  <c r="BZ96" i="40" l="1"/>
  <c r="AP96" i="40"/>
  <c r="H49" i="35" l="1"/>
  <c r="G49" i="35"/>
  <c r="F49" i="35"/>
  <c r="E49" i="35"/>
  <c r="E62" i="35" l="1"/>
  <c r="BO134" i="44" l="1"/>
  <c r="BZ134" i="44" l="1"/>
  <c r="BN134" i="44"/>
  <c r="AE134" i="44"/>
  <c r="BI133" i="44"/>
  <c r="BO134" i="43"/>
  <c r="BI133" i="43"/>
  <c r="CS133" i="43" s="1"/>
  <c r="BO134" i="42"/>
  <c r="BI133" i="42"/>
  <c r="CS133" i="42" s="1"/>
  <c r="BO134" i="40"/>
  <c r="BI133" i="40"/>
  <c r="E611" i="33"/>
  <c r="E455" i="33"/>
  <c r="E299" i="33"/>
  <c r="E142" i="33"/>
  <c r="E122" i="33"/>
  <c r="E143" i="33" s="1"/>
  <c r="E571" i="33"/>
  <c r="E415" i="33"/>
  <c r="E259" i="33"/>
  <c r="E536" i="33"/>
  <c r="E380" i="33"/>
  <c r="E224" i="33"/>
  <c r="E154" i="33"/>
  <c r="E102" i="33"/>
  <c r="E67" i="33"/>
  <c r="B14" i="34"/>
  <c r="Y133" i="40" l="1"/>
  <c r="CS133" i="40"/>
  <c r="E572" i="33"/>
  <c r="AE134" i="42"/>
  <c r="BN134" i="42"/>
  <c r="BZ134" i="42"/>
  <c r="AP134" i="44"/>
  <c r="AD134" i="44"/>
  <c r="AE134" i="43"/>
  <c r="BN134" i="43"/>
  <c r="BZ134" i="43"/>
  <c r="AE134" i="40"/>
  <c r="BN134" i="40"/>
  <c r="BZ134" i="40"/>
  <c r="E103" i="33"/>
  <c r="E416" i="33"/>
  <c r="E260" i="33"/>
  <c r="E46" i="35"/>
  <c r="AD134" i="43" l="1"/>
  <c r="AP134" i="43"/>
  <c r="AP134" i="42"/>
  <c r="AD134" i="42"/>
  <c r="AD134" i="40"/>
  <c r="AP134" i="40"/>
  <c r="E47" i="35"/>
  <c r="E60" i="35" s="1"/>
  <c r="E56" i="35"/>
  <c r="E67" i="35" l="1"/>
  <c r="H67" i="35" s="1"/>
  <c r="E71" i="35"/>
  <c r="C49" i="35"/>
  <c r="C47" i="35"/>
  <c r="E48" i="35"/>
  <c r="D66" i="35"/>
  <c r="D65" i="35"/>
  <c r="E59" i="35"/>
  <c r="H58" i="35"/>
  <c r="G58" i="35"/>
  <c r="F58" i="35"/>
  <c r="E58" i="35"/>
  <c r="H57" i="35"/>
  <c r="G57" i="35"/>
  <c r="L22" i="43" s="1"/>
  <c r="CC66" i="43" s="1"/>
  <c r="F57" i="35"/>
  <c r="E57" i="35"/>
  <c r="H55" i="35"/>
  <c r="G55" i="35"/>
  <c r="F55" i="35"/>
  <c r="E55" i="35"/>
  <c r="H59" i="35"/>
  <c r="G59" i="35"/>
  <c r="F59" i="35"/>
  <c r="L22" i="42" l="1"/>
  <c r="BI125" i="43"/>
  <c r="BI78" i="43"/>
  <c r="L22" i="40"/>
  <c r="CB66" i="40" s="1"/>
  <c r="AB31" i="42"/>
  <c r="AW32" i="42" s="1"/>
  <c r="I57" i="35"/>
  <c r="AB31" i="40"/>
  <c r="AB31" i="44"/>
  <c r="AB31" i="43"/>
  <c r="BC32" i="43" s="1"/>
  <c r="AH9" i="43"/>
  <c r="AH9" i="44"/>
  <c r="AH9" i="40"/>
  <c r="AH9" i="42"/>
  <c r="AY29" i="44"/>
  <c r="AO29" i="44"/>
  <c r="AO29" i="43"/>
  <c r="AY29" i="43"/>
  <c r="AO29" i="42"/>
  <c r="AY29" i="42"/>
  <c r="AY29" i="40"/>
  <c r="AO29" i="40"/>
  <c r="AF29" i="40"/>
  <c r="V29" i="40"/>
  <c r="L29" i="40"/>
  <c r="BI29" i="40"/>
  <c r="AF29" i="44"/>
  <c r="L29" i="44"/>
  <c r="V29" i="44"/>
  <c r="BI29" i="44"/>
  <c r="L29" i="43"/>
  <c r="AF29" i="43"/>
  <c r="BI29" i="43"/>
  <c r="V29" i="43"/>
  <c r="AF29" i="42"/>
  <c r="BI29" i="42"/>
  <c r="L29" i="42"/>
  <c r="V29" i="42"/>
  <c r="I58" i="35"/>
  <c r="BI78" i="42" l="1"/>
  <c r="CB66" i="42"/>
  <c r="BI125" i="42"/>
  <c r="BI125" i="40"/>
  <c r="BI78" i="40"/>
  <c r="BK32" i="42"/>
  <c r="BC32" i="42"/>
  <c r="AW32" i="43"/>
  <c r="BK32" i="43"/>
  <c r="BK32" i="44"/>
  <c r="BC32" i="44"/>
  <c r="AW32" i="44"/>
  <c r="J41" i="35"/>
  <c r="B41" i="35"/>
  <c r="H62" i="35"/>
  <c r="H63" i="35" s="1"/>
  <c r="H64" i="35" s="1"/>
  <c r="H65" i="35" s="1"/>
  <c r="G62" i="35"/>
  <c r="G63" i="35" s="1"/>
  <c r="G64" i="35" s="1"/>
  <c r="G65" i="35" s="1"/>
  <c r="F62" i="35"/>
  <c r="F63" i="35" s="1"/>
  <c r="F64" i="35" s="1"/>
  <c r="F65" i="35" s="1"/>
  <c r="CH68" i="44"/>
  <c r="CH68" i="43"/>
  <c r="E63" i="35" l="1"/>
  <c r="D64" i="35"/>
  <c r="D63" i="35"/>
  <c r="D62" i="35"/>
  <c r="D61" i="35"/>
  <c r="D60" i="35"/>
  <c r="BZ26" i="43" l="1"/>
  <c r="BZ26" i="44"/>
  <c r="BZ26" i="42"/>
  <c r="BZ14" i="44"/>
  <c r="BZ14" i="43"/>
  <c r="BZ14" i="42"/>
  <c r="BZ26" i="40"/>
  <c r="E64" i="35"/>
  <c r="E65" i="35" s="1"/>
  <c r="AW33" i="43"/>
  <c r="BZ14" i="40"/>
  <c r="AW33" i="44"/>
  <c r="AW33" i="40"/>
  <c r="AW33" i="42"/>
  <c r="BI145" i="44"/>
  <c r="BI150" i="44"/>
  <c r="BI150" i="43"/>
  <c r="CS150" i="43" s="1"/>
  <c r="BI145" i="43"/>
  <c r="CS145" i="43" s="1"/>
  <c r="BI150" i="42"/>
  <c r="CS150" i="42" s="1"/>
  <c r="BI145" i="42"/>
  <c r="CS145" i="42" s="1"/>
  <c r="BI145" i="40"/>
  <c r="CS145" i="40" s="1"/>
  <c r="BI150" i="40"/>
  <c r="CS150" i="40" s="1"/>
  <c r="E61" i="35" l="1"/>
  <c r="E66" i="35"/>
  <c r="E68" i="35"/>
  <c r="BZ9" i="40" s="1"/>
  <c r="BI86" i="40"/>
  <c r="H14" i="35" l="1"/>
  <c r="G14" i="35"/>
  <c r="F14" i="35"/>
  <c r="L16" i="42" s="1"/>
  <c r="CI23" i="44"/>
  <c r="BZ23" i="44"/>
  <c r="CI23" i="43"/>
  <c r="BZ23" i="43"/>
  <c r="CI23" i="42"/>
  <c r="BZ23" i="42"/>
  <c r="CI23" i="40"/>
  <c r="BZ23" i="40"/>
  <c r="BI139" i="40"/>
  <c r="CS139" i="40" s="1"/>
  <c r="L19" i="43" l="1"/>
  <c r="H497" i="33" l="1"/>
  <c r="H341" i="33"/>
  <c r="H185" i="33"/>
  <c r="BI86" i="44" l="1"/>
  <c r="BI86" i="43"/>
  <c r="BI86" i="42"/>
  <c r="L16" i="44"/>
  <c r="L16" i="43"/>
  <c r="H619" i="33"/>
  <c r="H463" i="33"/>
  <c r="H307" i="33"/>
  <c r="E311" i="33"/>
  <c r="BI146" i="44"/>
  <c r="CS145" i="44"/>
  <c r="BI144" i="44"/>
  <c r="BI146" i="43"/>
  <c r="CS146" i="43" s="1"/>
  <c r="Y145" i="43"/>
  <c r="BI144" i="43"/>
  <c r="CS144" i="43" s="1"/>
  <c r="BI146" i="42"/>
  <c r="CS146" i="42" s="1"/>
  <c r="Y145" i="42"/>
  <c r="BI144" i="42"/>
  <c r="CS144" i="42" s="1"/>
  <c r="BI146" i="40"/>
  <c r="CS146" i="40" s="1"/>
  <c r="Y145" i="40"/>
  <c r="BI144" i="40"/>
  <c r="CS144" i="40" s="1"/>
  <c r="H3" i="35"/>
  <c r="G3" i="35"/>
  <c r="F3" i="35"/>
  <c r="E3" i="35"/>
  <c r="CS133" i="44"/>
  <c r="BI137" i="40"/>
  <c r="CS137" i="40" s="1"/>
  <c r="BI136" i="40"/>
  <c r="CS136" i="40" s="1"/>
  <c r="BI141" i="40"/>
  <c r="CS141" i="40" s="1"/>
  <c r="BI140" i="40"/>
  <c r="CS140" i="40" s="1"/>
  <c r="BI135" i="40"/>
  <c r="CS135" i="40" s="1"/>
  <c r="BC32" i="40" l="1"/>
  <c r="BK32" i="40"/>
  <c r="BI80" i="40"/>
  <c r="Y80" i="40"/>
  <c r="AW32" i="40"/>
  <c r="H575" i="33"/>
  <c r="H595" i="33"/>
  <c r="H555" i="33"/>
  <c r="H520" i="33"/>
  <c r="H538" i="33"/>
  <c r="H419" i="33"/>
  <c r="H364" i="33"/>
  <c r="H439" i="33"/>
  <c r="H399" i="33"/>
  <c r="H382" i="33"/>
  <c r="H263" i="33"/>
  <c r="H283" i="33"/>
  <c r="H243" i="33"/>
  <c r="H208" i="33"/>
  <c r="H226" i="33"/>
  <c r="I3" i="35"/>
  <c r="Y145" i="44"/>
  <c r="H28" i="33"/>
  <c r="BI135" i="44"/>
  <c r="CS135" i="44" s="1"/>
  <c r="BI132" i="44" s="1"/>
  <c r="Y132" i="44" s="1"/>
  <c r="BI135" i="43"/>
  <c r="CS135" i="43" s="1"/>
  <c r="BI135" i="42"/>
  <c r="CS135" i="42" s="1"/>
  <c r="D318" i="33" l="1"/>
  <c r="D474" i="33"/>
  <c r="D630" i="33"/>
  <c r="D161" i="33"/>
  <c r="H150" i="33"/>
  <c r="H126" i="33"/>
  <c r="H106" i="33"/>
  <c r="H86" i="33"/>
  <c r="H51" i="33"/>
  <c r="H69" i="33"/>
  <c r="Y150" i="44"/>
  <c r="BI149" i="44"/>
  <c r="CS149" i="44" s="1"/>
  <c r="BI148" i="44"/>
  <c r="Y148" i="44" s="1"/>
  <c r="CS146" i="44"/>
  <c r="CS144" i="44"/>
  <c r="BI143" i="44"/>
  <c r="Y143" i="44" s="1"/>
  <c r="BI141" i="44"/>
  <c r="CS141" i="44" s="1"/>
  <c r="BI140" i="44"/>
  <c r="Y140" i="44" s="1"/>
  <c r="BI139" i="44"/>
  <c r="CS139" i="44" s="1"/>
  <c r="BI137" i="44"/>
  <c r="CS137" i="44" s="1"/>
  <c r="BI136" i="44"/>
  <c r="BI134" i="44"/>
  <c r="CS134" i="44" s="1"/>
  <c r="BI105" i="44"/>
  <c r="Y105" i="44" s="1"/>
  <c r="BI103" i="44"/>
  <c r="Y103" i="44" s="1"/>
  <c r="BI102" i="44"/>
  <c r="Y102" i="44" s="1"/>
  <c r="BI101" i="44"/>
  <c r="Y101" i="44" s="1"/>
  <c r="BI100" i="44"/>
  <c r="CS100" i="44" s="1"/>
  <c r="BI98" i="44"/>
  <c r="Y98" i="44" s="1"/>
  <c r="BI97" i="44"/>
  <c r="CS97" i="44" s="1"/>
  <c r="BI95" i="44"/>
  <c r="Y93" i="44" s="1"/>
  <c r="BI92" i="44"/>
  <c r="Y92" i="44" s="1"/>
  <c r="BI90" i="44"/>
  <c r="CS90" i="44" s="1"/>
  <c r="Y86" i="44"/>
  <c r="AX65" i="44"/>
  <c r="Q67" i="44"/>
  <c r="Q65" i="44"/>
  <c r="L36" i="44"/>
  <c r="L31" i="44"/>
  <c r="CN25" i="44"/>
  <c r="CI25" i="44"/>
  <c r="CD25" i="44"/>
  <c r="BZ25" i="44"/>
  <c r="BZ15" i="44"/>
  <c r="Y150" i="43"/>
  <c r="BI149" i="43"/>
  <c r="CS149" i="43" s="1"/>
  <c r="BI148" i="43"/>
  <c r="CS148" i="43" s="1"/>
  <c r="BI143" i="43"/>
  <c r="BI141" i="43"/>
  <c r="CS141" i="43" s="1"/>
  <c r="BI140" i="43"/>
  <c r="BI139" i="43"/>
  <c r="BI137" i="43"/>
  <c r="CS137" i="43" s="1"/>
  <c r="BI136" i="43"/>
  <c r="CS136" i="43" s="1"/>
  <c r="Y135" i="43"/>
  <c r="BI134" i="43"/>
  <c r="CS134" i="43" s="1"/>
  <c r="BI132" i="43"/>
  <c r="CS132" i="43" s="1"/>
  <c r="BI105" i="43"/>
  <c r="BI103" i="43"/>
  <c r="BI102" i="43"/>
  <c r="BI101" i="43"/>
  <c r="CS101" i="43" s="1"/>
  <c r="BI100" i="43"/>
  <c r="CS100" i="43" s="1"/>
  <c r="BI98" i="43"/>
  <c r="BI97" i="43"/>
  <c r="BI95" i="43"/>
  <c r="CS95" i="43" s="1"/>
  <c r="BI92" i="43"/>
  <c r="BI90" i="43"/>
  <c r="CS90" i="43" s="1"/>
  <c r="Y86" i="43"/>
  <c r="AX65" i="43"/>
  <c r="Q65" i="43"/>
  <c r="L36" i="43"/>
  <c r="L31" i="43"/>
  <c r="CN25" i="43"/>
  <c r="CI25" i="43"/>
  <c r="CD25" i="43"/>
  <c r="BZ25" i="43"/>
  <c r="BZ19" i="43"/>
  <c r="BZ31" i="43" s="1"/>
  <c r="BI149" i="42"/>
  <c r="CS149" i="42" s="1"/>
  <c r="BI148" i="42"/>
  <c r="CS148" i="42" s="1"/>
  <c r="Y144" i="42"/>
  <c r="BI143" i="42"/>
  <c r="BI141" i="42"/>
  <c r="CS141" i="42" s="1"/>
  <c r="BI140" i="42"/>
  <c r="BI139" i="42"/>
  <c r="CS139" i="42" s="1"/>
  <c r="BI137" i="42"/>
  <c r="CS137" i="42" s="1"/>
  <c r="BI136" i="42"/>
  <c r="CS136" i="42" s="1"/>
  <c r="Y135" i="42"/>
  <c r="BI134" i="42"/>
  <c r="CS134" i="42" s="1"/>
  <c r="BI132" i="42"/>
  <c r="CS132" i="42" s="1"/>
  <c r="BI105" i="42"/>
  <c r="BI103" i="42"/>
  <c r="BI102" i="42"/>
  <c r="BI101" i="42"/>
  <c r="BI100" i="42"/>
  <c r="CS100" i="42" s="1"/>
  <c r="BI98" i="42"/>
  <c r="BI97" i="42"/>
  <c r="CS97" i="42" s="1"/>
  <c r="BI95" i="42"/>
  <c r="BI92" i="42"/>
  <c r="BI90" i="42"/>
  <c r="CS90" i="42" s="1"/>
  <c r="BI80" i="42"/>
  <c r="CS80" i="42" s="1"/>
  <c r="Y86" i="42"/>
  <c r="L36" i="42"/>
  <c r="L31" i="42"/>
  <c r="CD25" i="40"/>
  <c r="CN25" i="42"/>
  <c r="CI25" i="42"/>
  <c r="CD25" i="42"/>
  <c r="BZ19" i="42"/>
  <c r="BZ31" i="42" s="1"/>
  <c r="Y135" i="44"/>
  <c r="CH115" i="44"/>
  <c r="CH160" i="44" s="1"/>
  <c r="Y144" i="43"/>
  <c r="CH115" i="43"/>
  <c r="CH160" i="43" s="1"/>
  <c r="Y92" i="42" l="1"/>
  <c r="CS92" i="42"/>
  <c r="Y105" i="42"/>
  <c r="CS105" i="42"/>
  <c r="Y92" i="43"/>
  <c r="CS92" i="43"/>
  <c r="BI104" i="43"/>
  <c r="CS104" i="43" s="1"/>
  <c r="CS105" i="43"/>
  <c r="Y93" i="42"/>
  <c r="CS95" i="42"/>
  <c r="Y101" i="42"/>
  <c r="CS101" i="42"/>
  <c r="Y143" i="42"/>
  <c r="CS143" i="42"/>
  <c r="CS151" i="42" s="1"/>
  <c r="BI151" i="42" s="1"/>
  <c r="Y151" i="42" s="1"/>
  <c r="Y143" i="43"/>
  <c r="CS143" i="43"/>
  <c r="Y102" i="42"/>
  <c r="CS102" i="42"/>
  <c r="Y97" i="43"/>
  <c r="CS97" i="43"/>
  <c r="Y102" i="43"/>
  <c r="CS102" i="43"/>
  <c r="Y139" i="43"/>
  <c r="CS139" i="43"/>
  <c r="Y98" i="42"/>
  <c r="CS98" i="42"/>
  <c r="Y103" i="42"/>
  <c r="CS103" i="42"/>
  <c r="Y140" i="42"/>
  <c r="CS140" i="42"/>
  <c r="Y98" i="43"/>
  <c r="CS98" i="43"/>
  <c r="Y103" i="43"/>
  <c r="CS103" i="43"/>
  <c r="Y140" i="43"/>
  <c r="CS140" i="43"/>
  <c r="CS151" i="43"/>
  <c r="BI151" i="43" s="1"/>
  <c r="Y151" i="43" s="1"/>
  <c r="Y80" i="43"/>
  <c r="BI80" i="43"/>
  <c r="CS80" i="43" s="1"/>
  <c r="CS105" i="44"/>
  <c r="Y139" i="44"/>
  <c r="Y104" i="44"/>
  <c r="BI104" i="44"/>
  <c r="CS104" i="44" s="1"/>
  <c r="Y134" i="44"/>
  <c r="Y141" i="42"/>
  <c r="Y105" i="43"/>
  <c r="CS101" i="44"/>
  <c r="BI99" i="44" s="1"/>
  <c r="CS103" i="44"/>
  <c r="Y134" i="43"/>
  <c r="Y136" i="44"/>
  <c r="CS136" i="44"/>
  <c r="Y80" i="42"/>
  <c r="Y104" i="43"/>
  <c r="Y141" i="43"/>
  <c r="Y141" i="44"/>
  <c r="CS150" i="44"/>
  <c r="CS148" i="44"/>
  <c r="Y144" i="44"/>
  <c r="Y97" i="44"/>
  <c r="CS95" i="44"/>
  <c r="BI80" i="44"/>
  <c r="CS80" i="44" s="1"/>
  <c r="Y80" i="44"/>
  <c r="Y148" i="43"/>
  <c r="Y136" i="43"/>
  <c r="Y101" i="43"/>
  <c r="BI99" i="43"/>
  <c r="CS99" i="43" s="1"/>
  <c r="Y150" i="42"/>
  <c r="Y148" i="42"/>
  <c r="Y139" i="42"/>
  <c r="Y136" i="42"/>
  <c r="Y134" i="42"/>
  <c r="Y104" i="42"/>
  <c r="BI104" i="42"/>
  <c r="CS104" i="42" s="1"/>
  <c r="BI99" i="42"/>
  <c r="Y97" i="42"/>
  <c r="Y90" i="44"/>
  <c r="CS92" i="44"/>
  <c r="Y95" i="44"/>
  <c r="CS98" i="44"/>
  <c r="Y100" i="44"/>
  <c r="CS102" i="44"/>
  <c r="Y133" i="44"/>
  <c r="CS132" i="44"/>
  <c r="BI127" i="44" s="1"/>
  <c r="Y137" i="44"/>
  <c r="CS140" i="44"/>
  <c r="CS143" i="44"/>
  <c r="BI142" i="44" s="1"/>
  <c r="Y146" i="44"/>
  <c r="Y149" i="44"/>
  <c r="BI93" i="44"/>
  <c r="CS93" i="44" s="1"/>
  <c r="Y90" i="43"/>
  <c r="Y95" i="43"/>
  <c r="Y100" i="43"/>
  <c r="Y133" i="43"/>
  <c r="BI127" i="43"/>
  <c r="Y127" i="43" s="1"/>
  <c r="Y137" i="43"/>
  <c r="Y146" i="43"/>
  <c r="Y149" i="43"/>
  <c r="Y93" i="43"/>
  <c r="BI93" i="43"/>
  <c r="CS93" i="43" s="1"/>
  <c r="BI147" i="42"/>
  <c r="Y147" i="42" s="1"/>
  <c r="Y90" i="42"/>
  <c r="Y95" i="42"/>
  <c r="Y100" i="42"/>
  <c r="Y133" i="42"/>
  <c r="BI127" i="42"/>
  <c r="Y127" i="42" s="1"/>
  <c r="Y137" i="42"/>
  <c r="Y146" i="42"/>
  <c r="Y149" i="42"/>
  <c r="BI93" i="42"/>
  <c r="CS93" i="42" s="1"/>
  <c r="BI149" i="40"/>
  <c r="BI148" i="40"/>
  <c r="Y146" i="40"/>
  <c r="BI143" i="40"/>
  <c r="Y141" i="40"/>
  <c r="Y139" i="40"/>
  <c r="BI132" i="40"/>
  <c r="CS132" i="40" s="1"/>
  <c r="BI134" i="40"/>
  <c r="CS134" i="40" s="1"/>
  <c r="BI103" i="40"/>
  <c r="CS103" i="40" s="1"/>
  <c r="BI102" i="40"/>
  <c r="CS102" i="40" s="1"/>
  <c r="BI101" i="40"/>
  <c r="BI100" i="40"/>
  <c r="Y98" i="40" l="1"/>
  <c r="CS98" i="40"/>
  <c r="Y148" i="40"/>
  <c r="CS148" i="40"/>
  <c r="Y149" i="40"/>
  <c r="CS149" i="40"/>
  <c r="Y100" i="40"/>
  <c r="CS100" i="40"/>
  <c r="Y143" i="40"/>
  <c r="CS143" i="40"/>
  <c r="Y101" i="40"/>
  <c r="CS101" i="40"/>
  <c r="CS151" i="44"/>
  <c r="BI151" i="44" s="1"/>
  <c r="Y151" i="44" s="1"/>
  <c r="Y99" i="42"/>
  <c r="CS99" i="42"/>
  <c r="Y102" i="40"/>
  <c r="Y103" i="40"/>
  <c r="BI127" i="40"/>
  <c r="BI147" i="44"/>
  <c r="Y147" i="44" s="1"/>
  <c r="Y134" i="40"/>
  <c r="Y99" i="44"/>
  <c r="CS99" i="44"/>
  <c r="Y99" i="43"/>
  <c r="BI142" i="42"/>
  <c r="Y142" i="42" s="1"/>
  <c r="BI142" i="43"/>
  <c r="Y142" i="43" s="1"/>
  <c r="Y142" i="44"/>
  <c r="BI147" i="43"/>
  <c r="Y147" i="43" s="1"/>
  <c r="Y127" i="44"/>
  <c r="BI91" i="42"/>
  <c r="Y136" i="40"/>
  <c r="BI91" i="44"/>
  <c r="BI91" i="43"/>
  <c r="CS91" i="43" s="1"/>
  <c r="CS108" i="43" s="1"/>
  <c r="Y132" i="43"/>
  <c r="Y132" i="42"/>
  <c r="Y150" i="40"/>
  <c r="Y144" i="40"/>
  <c r="Y140" i="40"/>
  <c r="Y137" i="40"/>
  <c r="Y135" i="40"/>
  <c r="CS151" i="40" l="1"/>
  <c r="BI151" i="40" s="1"/>
  <c r="Y151" i="40" s="1"/>
  <c r="CS157" i="43"/>
  <c r="BI157" i="43" s="1"/>
  <c r="Y157" i="43" s="1"/>
  <c r="BI108" i="43"/>
  <c r="Y108" i="43" s="1"/>
  <c r="Y91" i="42"/>
  <c r="CS91" i="42"/>
  <c r="CS108" i="42" s="1"/>
  <c r="BI147" i="40"/>
  <c r="Y147" i="40" s="1"/>
  <c r="Y127" i="40"/>
  <c r="Y132" i="40"/>
  <c r="BI142" i="40"/>
  <c r="Y142" i="40" s="1"/>
  <c r="CS91" i="44"/>
  <c r="CS108" i="44" s="1"/>
  <c r="Y91" i="44"/>
  <c r="Y91" i="43"/>
  <c r="CS157" i="44" l="1"/>
  <c r="BI157" i="44" s="1"/>
  <c r="Y157" i="44" s="1"/>
  <c r="BI108" i="44"/>
  <c r="CS157" i="42"/>
  <c r="BI157" i="42" s="1"/>
  <c r="Y157" i="42" s="1"/>
  <c r="BI108" i="42"/>
  <c r="Y108" i="42" s="1"/>
  <c r="Y99" i="40"/>
  <c r="CS99" i="40"/>
  <c r="BI97" i="40" l="1"/>
  <c r="BI95" i="40"/>
  <c r="BI90" i="40"/>
  <c r="AX67" i="40"/>
  <c r="Q67" i="40"/>
  <c r="AX65" i="40"/>
  <c r="L36" i="40"/>
  <c r="L31" i="40"/>
  <c r="CN25" i="40"/>
  <c r="CI25" i="40"/>
  <c r="BZ25" i="40"/>
  <c r="BZ31" i="40"/>
  <c r="Y92" i="40" l="1"/>
  <c r="CS91" i="40"/>
  <c r="Y86" i="40"/>
  <c r="Y90" i="40"/>
  <c r="Y95" i="40"/>
  <c r="Y93" i="40"/>
  <c r="Y97" i="40"/>
  <c r="CH160" i="40"/>
  <c r="E51" i="35"/>
  <c r="E50" i="35"/>
  <c r="F51" i="35"/>
  <c r="F50" i="35"/>
  <c r="F46" i="35"/>
  <c r="G51" i="35"/>
  <c r="G50" i="35"/>
  <c r="G46" i="35"/>
  <c r="H51" i="35"/>
  <c r="H50" i="35"/>
  <c r="H46" i="35"/>
  <c r="E623" i="33"/>
  <c r="E591" i="33"/>
  <c r="E612" i="33" s="1"/>
  <c r="E467" i="33"/>
  <c r="E435" i="33"/>
  <c r="E456" i="33" s="1"/>
  <c r="E279" i="33"/>
  <c r="E300" i="33" s="1"/>
  <c r="CS108" i="40" l="1"/>
  <c r="F47" i="35"/>
  <c r="F60" i="35" s="1"/>
  <c r="F66" i="35" s="1"/>
  <c r="F56" i="35"/>
  <c r="G47" i="35"/>
  <c r="G60" i="35" s="1"/>
  <c r="G66" i="35" s="1"/>
  <c r="G56" i="35"/>
  <c r="H47" i="35"/>
  <c r="J68" i="35" s="1"/>
  <c r="H56" i="35"/>
  <c r="Y91" i="40"/>
  <c r="E52" i="35"/>
  <c r="F52" i="35"/>
  <c r="F70" i="35" s="1"/>
  <c r="G52" i="35"/>
  <c r="G70" i="35" s="1"/>
  <c r="H52" i="35"/>
  <c r="H70" i="35" s="1"/>
  <c r="Y108" i="40" l="1"/>
  <c r="J66" i="35"/>
  <c r="J47" i="35"/>
  <c r="H60" i="35"/>
  <c r="H66" i="35" s="1"/>
  <c r="F61" i="35"/>
  <c r="G61" i="35"/>
  <c r="E70" i="35"/>
  <c r="E72" i="35" s="1"/>
  <c r="E73" i="35" s="1"/>
  <c r="E74" i="35" s="1"/>
  <c r="H48" i="35"/>
  <c r="H53" i="35" s="1"/>
  <c r="H54" i="35" s="1"/>
  <c r="H71" i="35"/>
  <c r="H72" i="35" s="1"/>
  <c r="H73" i="35" s="1"/>
  <c r="G48" i="35"/>
  <c r="G53" i="35" s="1"/>
  <c r="G54" i="35" s="1"/>
  <c r="G71" i="35"/>
  <c r="F48" i="35"/>
  <c r="F53" i="35" s="1"/>
  <c r="F54" i="35" s="1"/>
  <c r="F71" i="35"/>
  <c r="F72" i="35" s="1"/>
  <c r="F73" i="35" s="1"/>
  <c r="H68" i="35"/>
  <c r="BZ9" i="44" s="1"/>
  <c r="F67" i="35"/>
  <c r="F68" i="35" s="1"/>
  <c r="BZ9" i="42" s="1"/>
  <c r="G67" i="35"/>
  <c r="G68" i="35" s="1"/>
  <c r="BZ9" i="43" s="1"/>
  <c r="E53" i="35"/>
  <c r="E54" i="35" s="1"/>
  <c r="H61" i="35" l="1"/>
  <c r="G72" i="35"/>
  <c r="G73" i="35" s="1"/>
  <c r="G74" i="35" s="1"/>
  <c r="H74" i="35"/>
  <c r="H75" i="35" s="1"/>
  <c r="E75" i="35"/>
  <c r="F74" i="35"/>
  <c r="BI76" i="44"/>
  <c r="BI123" i="44"/>
  <c r="BI76" i="43"/>
  <c r="BI123" i="43"/>
  <c r="BI76" i="40"/>
  <c r="BI123" i="40"/>
  <c r="BI76" i="42"/>
  <c r="BI123" i="42"/>
  <c r="A5" i="33"/>
  <c r="B36" i="35"/>
  <c r="D24" i="33" l="1"/>
  <c r="E77" i="35"/>
  <c r="F75" i="35"/>
  <c r="F77" i="35" s="1"/>
  <c r="G75" i="35"/>
  <c r="G77" i="35" s="1"/>
  <c r="D493" i="33"/>
  <c r="E42" i="35"/>
  <c r="H42" i="35"/>
  <c r="AV73" i="40"/>
  <c r="AV120" i="40" s="1"/>
  <c r="AV73" i="44"/>
  <c r="AV120" i="44" s="1"/>
  <c r="D337" i="33" l="1"/>
  <c r="D181" i="33"/>
  <c r="F42" i="35"/>
  <c r="AV73" i="42"/>
  <c r="AV120" i="42" s="1"/>
  <c r="G42" i="35"/>
  <c r="AV73" i="43"/>
  <c r="AV120" i="43" s="1"/>
  <c r="H77" i="35" l="1"/>
  <c r="I77" i="35" s="1"/>
  <c r="Y108" i="44"/>
  <c r="CA159" i="42" l="1"/>
  <c r="CA114" i="42" l="1"/>
  <c r="CA114" i="40"/>
  <c r="CA159" i="40"/>
  <c r="L12" i="44"/>
  <c r="L14" i="44"/>
  <c r="L14" i="43"/>
  <c r="L12" i="43"/>
  <c r="L14" i="42"/>
  <c r="L12" i="42"/>
  <c r="L14" i="40"/>
  <c r="L12" i="40"/>
  <c r="BR59" i="40"/>
  <c r="CS59" i="40" s="1"/>
  <c r="BR60" i="40"/>
  <c r="CS60" i="40" s="1"/>
  <c r="BR61" i="40"/>
  <c r="CS61" i="40" s="1"/>
  <c r="BR60" i="44"/>
  <c r="CS60" i="44" s="1"/>
  <c r="BR61" i="44"/>
  <c r="CS61" i="44" s="1"/>
  <c r="BR59" i="44"/>
  <c r="CS59" i="44" s="1"/>
  <c r="BR59" i="42"/>
  <c r="CS59" i="42" s="1"/>
  <c r="BR61" i="42"/>
  <c r="CS61" i="42" s="1"/>
  <c r="BR60" i="42"/>
  <c r="CS60" i="42" s="1"/>
  <c r="BR60" i="43"/>
  <c r="CS60" i="43" s="1"/>
  <c r="BR61" i="43"/>
  <c r="CS61" i="43" s="1"/>
  <c r="BR59" i="43"/>
  <c r="CS59" i="43" s="1"/>
  <c r="CS58" i="40" l="1"/>
  <c r="BR58" i="40" s="1"/>
  <c r="CS58" i="43"/>
  <c r="BR58" i="43" s="1"/>
  <c r="CS58" i="42"/>
  <c r="BR58" i="42" s="1"/>
  <c r="AZ15" i="44"/>
  <c r="BJ15" i="44"/>
  <c r="E74" i="44"/>
  <c r="BJ13" i="44"/>
  <c r="AZ13" i="44"/>
  <c r="E121" i="44"/>
  <c r="BJ13" i="40"/>
  <c r="E121" i="40"/>
  <c r="AZ13" i="40"/>
  <c r="BJ15" i="40"/>
  <c r="AZ15" i="40"/>
  <c r="E74" i="40"/>
  <c r="AZ15" i="43"/>
  <c r="BJ13" i="43"/>
  <c r="E74" i="43"/>
  <c r="E121" i="43"/>
  <c r="AZ13" i="43"/>
  <c r="BJ15" i="43"/>
  <c r="CS58" i="44"/>
  <c r="BR58" i="44" s="1"/>
  <c r="BK13" i="42"/>
  <c r="BJ15" i="42"/>
  <c r="E74" i="42"/>
  <c r="E121" i="42"/>
  <c r="AZ15" i="42"/>
  <c r="BJ13" i="42"/>
  <c r="AZ13" i="42"/>
</calcChain>
</file>

<file path=xl/sharedStrings.xml><?xml version="1.0" encoding="utf-8"?>
<sst xmlns="http://schemas.openxmlformats.org/spreadsheetml/2006/main" count="2246" uniqueCount="616">
  <si>
    <t>整　理　番　号</t>
    <rPh sb="0" eb="1">
      <t>タダシ</t>
    </rPh>
    <rPh sb="2" eb="3">
      <t>リ</t>
    </rPh>
    <rPh sb="4" eb="5">
      <t>バン</t>
    </rPh>
    <rPh sb="6" eb="7">
      <t>ゴウ</t>
    </rPh>
    <phoneticPr fontId="3"/>
  </si>
  <si>
    <t>郵便番号</t>
  </si>
  <si>
    <t>［学校の概要］</t>
  </si>
  <si>
    <t>学　校　法　人　等　基　礎　調　査</t>
    <rPh sb="0" eb="1">
      <t>ガク</t>
    </rPh>
    <rPh sb="2" eb="3">
      <t>コウ</t>
    </rPh>
    <rPh sb="4" eb="5">
      <t>ホウ</t>
    </rPh>
    <rPh sb="6" eb="7">
      <t>ジン</t>
    </rPh>
    <rPh sb="8" eb="9">
      <t>トウ</t>
    </rPh>
    <rPh sb="10" eb="11">
      <t>モト</t>
    </rPh>
    <rPh sb="12" eb="13">
      <t>イシズエ</t>
    </rPh>
    <rPh sb="14" eb="15">
      <t>チョウ</t>
    </rPh>
    <rPh sb="16" eb="17">
      <t>サ</t>
    </rPh>
    <phoneticPr fontId="3"/>
  </si>
  <si>
    <t>年</t>
    <rPh sb="0" eb="1">
      <t>ネン</t>
    </rPh>
    <phoneticPr fontId="3"/>
  </si>
  <si>
    <t>月</t>
    <rPh sb="0" eb="1">
      <t>ツキ</t>
    </rPh>
    <phoneticPr fontId="3"/>
  </si>
  <si>
    <t>日</t>
    <rPh sb="0" eb="1">
      <t>ニチ</t>
    </rPh>
    <phoneticPr fontId="3"/>
  </si>
  <si>
    <t>市外</t>
    <rPh sb="0" eb="2">
      <t>シガイ</t>
    </rPh>
    <phoneticPr fontId="3"/>
  </si>
  <si>
    <t>市内</t>
    <rPh sb="0" eb="2">
      <t>シナイ</t>
    </rPh>
    <phoneticPr fontId="3"/>
  </si>
  <si>
    <t>元号</t>
    <rPh sb="0" eb="2">
      <t>ゲンゴウ</t>
    </rPh>
    <phoneticPr fontId="3"/>
  </si>
  <si>
    <t>電話番号</t>
    <phoneticPr fontId="3"/>
  </si>
  <si>
    <t>学校名</t>
    <phoneticPr fontId="3"/>
  </si>
  <si>
    <t>学校設置
認可年月日</t>
    <rPh sb="5" eb="7">
      <t>ニンカ</t>
    </rPh>
    <rPh sb="7" eb="10">
      <t>ネンガッピ</t>
    </rPh>
    <phoneticPr fontId="3"/>
  </si>
  <si>
    <t>法人理事長
設置者等名</t>
    <phoneticPr fontId="3"/>
  </si>
  <si>
    <t>フリガナ</t>
    <phoneticPr fontId="3"/>
  </si>
  <si>
    <t>学校所在地</t>
    <phoneticPr fontId="3"/>
  </si>
  <si>
    <t>本務教員</t>
    <phoneticPr fontId="3"/>
  </si>
  <si>
    <t>兼務教員</t>
    <phoneticPr fontId="3"/>
  </si>
  <si>
    <t>本務職員</t>
    <phoneticPr fontId="3"/>
  </si>
  <si>
    <t>収容定員数</t>
    <phoneticPr fontId="3"/>
  </si>
  <si>
    <t>認可クラス数</t>
    <phoneticPr fontId="3"/>
  </si>
  <si>
    <t>その他</t>
    <phoneticPr fontId="3"/>
  </si>
  <si>
    <t>男女校種</t>
    <phoneticPr fontId="3"/>
  </si>
  <si>
    <t>役職</t>
    <rPh sb="0" eb="2">
      <t>ヤクショク</t>
    </rPh>
    <phoneticPr fontId="3"/>
  </si>
  <si>
    <t>氏名</t>
    <rPh sb="0" eb="2">
      <t>シメイ</t>
    </rPh>
    <phoneticPr fontId="3"/>
  </si>
  <si>
    <t>法人設立
認可年月日</t>
    <phoneticPr fontId="3"/>
  </si>
  <si>
    <t>―</t>
    <phoneticPr fontId="3"/>
  </si>
  <si>
    <r>
      <t>分野　（複数入力可）　</t>
    </r>
    <r>
      <rPr>
        <b/>
        <sz val="10"/>
        <color indexed="10"/>
        <rFont val="ＭＳ Ｐゴシック"/>
        <family val="3"/>
        <charset val="128"/>
      </rPr>
      <t>専修学校のみ記入</t>
    </r>
    <rPh sb="0" eb="2">
      <t>ブンヤ</t>
    </rPh>
    <rPh sb="17" eb="19">
      <t>キニュウ</t>
    </rPh>
    <phoneticPr fontId="3"/>
  </si>
  <si>
    <t>在籍生徒・園児数</t>
    <rPh sb="0" eb="2">
      <t>ザイセキ</t>
    </rPh>
    <rPh sb="2" eb="4">
      <t>セイト</t>
    </rPh>
    <rPh sb="5" eb="7">
      <t>エンジ</t>
    </rPh>
    <phoneticPr fontId="3"/>
  </si>
  <si>
    <t>教職員数
在籍生徒・
園児数</t>
    <rPh sb="5" eb="7">
      <t>ザイセキ</t>
    </rPh>
    <rPh sb="7" eb="9">
      <t>セイト</t>
    </rPh>
    <rPh sb="11" eb="13">
      <t>エンジ</t>
    </rPh>
    <rPh sb="13" eb="14">
      <t>スウ</t>
    </rPh>
    <phoneticPr fontId="3"/>
  </si>
  <si>
    <t>学校種・課程</t>
    <rPh sb="4" eb="6">
      <t>カテイ</t>
    </rPh>
    <phoneticPr fontId="3"/>
  </si>
  <si>
    <t>休校・廃止等とその事由</t>
    <rPh sb="3" eb="5">
      <t>ハイシ</t>
    </rPh>
    <rPh sb="5" eb="6">
      <t>トウ</t>
    </rPh>
    <rPh sb="9" eb="11">
      <t>ジユウ</t>
    </rPh>
    <phoneticPr fontId="3"/>
  </si>
  <si>
    <t>1：廃止
2：休校・募集停止
4：合併・分離</t>
    <rPh sb="2" eb="4">
      <t>ハイシ</t>
    </rPh>
    <rPh sb="7" eb="9">
      <t>キュウコウ</t>
    </rPh>
    <rPh sb="10" eb="12">
      <t>ボシュウ</t>
    </rPh>
    <rPh sb="12" eb="14">
      <t>テイシ</t>
    </rPh>
    <rPh sb="17" eb="19">
      <t>ガッペイ</t>
    </rPh>
    <rPh sb="20" eb="22">
      <t>ブンリ</t>
    </rPh>
    <phoneticPr fontId="3"/>
  </si>
  <si>
    <t>調査票区分　1</t>
    <phoneticPr fontId="3"/>
  </si>
  <si>
    <t>1：男子校
2：女子校
3：男女共学</t>
    <rPh sb="2" eb="5">
      <t>ダンシコウ</t>
    </rPh>
    <rPh sb="8" eb="11">
      <t>ジョシコウ</t>
    </rPh>
    <rPh sb="14" eb="16">
      <t>ダンジョ</t>
    </rPh>
    <rPh sb="16" eb="18">
      <t>キョウガク</t>
    </rPh>
    <phoneticPr fontId="3"/>
  </si>
  <si>
    <t>（2）</t>
  </si>
  <si>
    <t>（3）</t>
  </si>
  <si>
    <t>設置者別
コード</t>
    <phoneticPr fontId="3"/>
  </si>
  <si>
    <t>取扱者</t>
    <rPh sb="0" eb="2">
      <t>トリアツカイ</t>
    </rPh>
    <rPh sb="2" eb="3">
      <t>シャ</t>
    </rPh>
    <phoneticPr fontId="3"/>
  </si>
  <si>
    <t>電話番号</t>
    <rPh sb="0" eb="2">
      <t>デンワ</t>
    </rPh>
    <rPh sb="2" eb="4">
      <t>バンゴウ</t>
    </rPh>
    <phoneticPr fontId="3"/>
  </si>
  <si>
    <t>1：幼稚園（私学助成のみ）
2：幼稚園（施設型給付）
3：認定こども園（幼稚園型）
4：認定こども園（幼保連携型）</t>
    <rPh sb="2" eb="5">
      <t>ヨウチエン</t>
    </rPh>
    <rPh sb="6" eb="8">
      <t>シガク</t>
    </rPh>
    <rPh sb="8" eb="10">
      <t>ジョセイ</t>
    </rPh>
    <rPh sb="16" eb="19">
      <t>ヨウチエン</t>
    </rPh>
    <rPh sb="20" eb="22">
      <t>シセツ</t>
    </rPh>
    <rPh sb="22" eb="23">
      <t>カタ</t>
    </rPh>
    <rPh sb="23" eb="25">
      <t>キュウフ</t>
    </rPh>
    <rPh sb="29" eb="31">
      <t>ニンテイ</t>
    </rPh>
    <rPh sb="34" eb="35">
      <t>エン</t>
    </rPh>
    <rPh sb="36" eb="39">
      <t>ヨウチエン</t>
    </rPh>
    <rPh sb="39" eb="40">
      <t>ガタ</t>
    </rPh>
    <rPh sb="44" eb="46">
      <t>ニンテイ</t>
    </rPh>
    <rPh sb="49" eb="50">
      <t>エン</t>
    </rPh>
    <rPh sb="51" eb="52">
      <t>ヨウ</t>
    </rPh>
    <rPh sb="52" eb="53">
      <t>ホ</t>
    </rPh>
    <rPh sb="53" eb="55">
      <t>レンケイ</t>
    </rPh>
    <rPh sb="55" eb="56">
      <t>カタ</t>
    </rPh>
    <phoneticPr fontId="3"/>
  </si>
  <si>
    <r>
      <t xml:space="preserve">職業実践専門課程の有無
</t>
    </r>
    <r>
      <rPr>
        <b/>
        <sz val="10"/>
        <color indexed="10"/>
        <rFont val="ＭＳ Ｐゴシック"/>
        <family val="3"/>
        <charset val="128"/>
      </rPr>
      <t>専修学校専門課程のみ記入</t>
    </r>
    <rPh sb="0" eb="2">
      <t>ショクギョウ</t>
    </rPh>
    <rPh sb="2" eb="4">
      <t>ジッセン</t>
    </rPh>
    <rPh sb="4" eb="6">
      <t>センモン</t>
    </rPh>
    <rPh sb="6" eb="8">
      <t>カテイ</t>
    </rPh>
    <rPh sb="9" eb="11">
      <t>ウム</t>
    </rPh>
    <rPh sb="12" eb="14">
      <t>センシュウ</t>
    </rPh>
    <rPh sb="14" eb="16">
      <t>ガッコウ</t>
    </rPh>
    <rPh sb="16" eb="18">
      <t>センモン</t>
    </rPh>
    <rPh sb="18" eb="20">
      <t>カテイ</t>
    </rPh>
    <rPh sb="22" eb="24">
      <t>キニュウ</t>
    </rPh>
    <phoneticPr fontId="3"/>
  </si>
  <si>
    <r>
      <t xml:space="preserve">幼稚園・認定こども園種別
</t>
    </r>
    <r>
      <rPr>
        <b/>
        <sz val="10"/>
        <color indexed="10"/>
        <rFont val="ＭＳ Ｐゴシック"/>
        <family val="3"/>
        <charset val="128"/>
      </rPr>
      <t>幼稚園・認定こども園のみ記入</t>
    </r>
    <rPh sb="0" eb="3">
      <t>ヨウチエン</t>
    </rPh>
    <rPh sb="4" eb="6">
      <t>ニンテイ</t>
    </rPh>
    <rPh sb="9" eb="10">
      <t>エン</t>
    </rPh>
    <rPh sb="10" eb="12">
      <t>シュベツ</t>
    </rPh>
    <rPh sb="13" eb="16">
      <t>ヨウチエン</t>
    </rPh>
    <rPh sb="17" eb="19">
      <t>ニンテイ</t>
    </rPh>
    <rPh sb="22" eb="23">
      <t>エン</t>
    </rPh>
    <rPh sb="25" eb="27">
      <t>キニュウ</t>
    </rPh>
    <phoneticPr fontId="3"/>
  </si>
  <si>
    <t>H：特別支援学校
G：幼稚園・認定こども園
N：専修学校専門課程
P：専修学校高等課程
Q：専修学校一般課程
R：各種学校</t>
    <rPh sb="2" eb="4">
      <t>トクベツ</t>
    </rPh>
    <rPh sb="4" eb="6">
      <t>シエン</t>
    </rPh>
    <rPh sb="6" eb="8">
      <t>ガッコウ</t>
    </rPh>
    <rPh sb="11" eb="14">
      <t>ヨウチエン</t>
    </rPh>
    <rPh sb="15" eb="17">
      <t>ニンテイ</t>
    </rPh>
    <rPh sb="20" eb="21">
      <t>エン</t>
    </rPh>
    <rPh sb="24" eb="26">
      <t>センシュウ</t>
    </rPh>
    <rPh sb="26" eb="28">
      <t>ガッコウ</t>
    </rPh>
    <rPh sb="28" eb="30">
      <t>センモン</t>
    </rPh>
    <rPh sb="30" eb="32">
      <t>カテイ</t>
    </rPh>
    <rPh sb="35" eb="37">
      <t>センシュウ</t>
    </rPh>
    <rPh sb="37" eb="39">
      <t>ガッコウ</t>
    </rPh>
    <rPh sb="39" eb="41">
      <t>コウトウ</t>
    </rPh>
    <rPh sb="41" eb="43">
      <t>カテイ</t>
    </rPh>
    <rPh sb="46" eb="50">
      <t>センシュウガッコウ</t>
    </rPh>
    <rPh sb="50" eb="52">
      <t>イッパン</t>
    </rPh>
    <rPh sb="52" eb="54">
      <t>カテイ</t>
    </rPh>
    <rPh sb="57" eb="59">
      <t>カクシュ</t>
    </rPh>
    <rPh sb="59" eb="61">
      <t>ガッコウ</t>
    </rPh>
    <phoneticPr fontId="3"/>
  </si>
  <si>
    <t>1：職業実践専門課程有
2：職業実践専門課程一部有
3：職業実践専門課程無</t>
    <rPh sb="2" eb="4">
      <t>ショクギョウ</t>
    </rPh>
    <rPh sb="4" eb="6">
      <t>ジッセン</t>
    </rPh>
    <rPh sb="6" eb="8">
      <t>センモン</t>
    </rPh>
    <rPh sb="8" eb="10">
      <t>カテイ</t>
    </rPh>
    <rPh sb="10" eb="11">
      <t>アリ</t>
    </rPh>
    <rPh sb="14" eb="16">
      <t>ショクギョウ</t>
    </rPh>
    <rPh sb="16" eb="18">
      <t>ジッセン</t>
    </rPh>
    <rPh sb="18" eb="20">
      <t>センモン</t>
    </rPh>
    <rPh sb="20" eb="22">
      <t>カテイ</t>
    </rPh>
    <rPh sb="22" eb="24">
      <t>イチブ</t>
    </rPh>
    <rPh sb="24" eb="25">
      <t>アリ</t>
    </rPh>
    <rPh sb="28" eb="30">
      <t>ショクギョウ</t>
    </rPh>
    <rPh sb="30" eb="32">
      <t>ジッセン</t>
    </rPh>
    <rPh sb="32" eb="34">
      <t>センモン</t>
    </rPh>
    <rPh sb="34" eb="36">
      <t>カテイ</t>
    </rPh>
    <rPh sb="36" eb="37">
      <t>ナシ</t>
    </rPh>
    <phoneticPr fontId="3"/>
  </si>
  <si>
    <t>校 長 ・
園 長 
氏  名</t>
    <rPh sb="2" eb="3">
      <t>チョウ</t>
    </rPh>
    <rPh sb="11" eb="12">
      <t>シ</t>
    </rPh>
    <rPh sb="14" eb="15">
      <t>メイ</t>
    </rPh>
    <phoneticPr fontId="3"/>
  </si>
  <si>
    <t>人</t>
    <rPh sb="0" eb="1">
      <t>ニン</t>
    </rPh>
    <phoneticPr fontId="3"/>
  </si>
  <si>
    <t>ＦＡＸ</t>
    <phoneticPr fontId="3"/>
  </si>
  <si>
    <t>休校・廃止等年月　</t>
    <rPh sb="0" eb="2">
      <t>キュウコウ</t>
    </rPh>
    <rPh sb="3" eb="5">
      <t>ハイシ</t>
    </rPh>
    <rPh sb="5" eb="6">
      <t>トウ</t>
    </rPh>
    <rPh sb="6" eb="8">
      <t>ネンゲツ</t>
    </rPh>
    <phoneticPr fontId="3"/>
  </si>
  <si>
    <t>（4）</t>
  </si>
  <si>
    <t>1：学校法人、2：その他の法人、3：個人</t>
    <rPh sb="2" eb="4">
      <t>ガッコウ</t>
    </rPh>
    <rPh sb="4" eb="6">
      <t>ホウジン</t>
    </rPh>
    <rPh sb="11" eb="12">
      <t>タ</t>
    </rPh>
    <rPh sb="13" eb="15">
      <t>ホウジン</t>
    </rPh>
    <rPh sb="18" eb="20">
      <t>コジン</t>
    </rPh>
    <phoneticPr fontId="3"/>
  </si>
  <si>
    <t>TO01</t>
    <phoneticPr fontId="3"/>
  </si>
  <si>
    <t>01</t>
    <phoneticPr fontId="3"/>
  </si>
  <si>
    <t>所在地区分</t>
    <rPh sb="0" eb="3">
      <t>ショザイチ</t>
    </rPh>
    <rPh sb="3" eb="5">
      <t>クブン</t>
    </rPh>
    <phoneticPr fontId="3"/>
  </si>
  <si>
    <t>都道府県　　   　　   　市区町村　   　　    　   　※丁目・番（地）・号は算用数字及び「－」（ハイフン）で入力してください</t>
    <rPh sb="0" eb="1">
      <t>ミヤコ</t>
    </rPh>
    <rPh sb="1" eb="2">
      <t>ミチ</t>
    </rPh>
    <rPh sb="2" eb="3">
      <t>フ</t>
    </rPh>
    <rPh sb="3" eb="4">
      <t>ケン</t>
    </rPh>
    <rPh sb="15" eb="16">
      <t>シ</t>
    </rPh>
    <rPh sb="16" eb="17">
      <t>ク</t>
    </rPh>
    <rPh sb="17" eb="18">
      <t>マチ</t>
    </rPh>
    <rPh sb="18" eb="19">
      <t>ムラ</t>
    </rPh>
    <rPh sb="35" eb="37">
      <t>チョウメ</t>
    </rPh>
    <rPh sb="38" eb="39">
      <t>バン</t>
    </rPh>
    <rPh sb="40" eb="41">
      <t>チ</t>
    </rPh>
    <rPh sb="43" eb="44">
      <t>ゴウ</t>
    </rPh>
    <rPh sb="45" eb="47">
      <t>サンヨウ</t>
    </rPh>
    <rPh sb="47" eb="49">
      <t>スウジ</t>
    </rPh>
    <rPh sb="49" eb="50">
      <t>オヨ</t>
    </rPh>
    <rPh sb="61" eb="63">
      <t>ニュウリョク</t>
    </rPh>
    <phoneticPr fontId="3"/>
  </si>
  <si>
    <t>都道府県　　   　　   　市区町村　   　　    　   ※丁目・番（地）・号は算用数字及び「－」（ハイフン）で入力してください</t>
    <rPh sb="60" eb="62">
      <t>ニュウリョク</t>
    </rPh>
    <phoneticPr fontId="3"/>
  </si>
  <si>
    <r>
      <t>（前年度）</t>
    </r>
    <r>
      <rPr>
        <b/>
        <sz val="10"/>
        <rFont val="ＭＳ Ｐゴシック"/>
        <family val="3"/>
        <charset val="128"/>
      </rPr>
      <t>法人種別</t>
    </r>
    <rPh sb="1" eb="3">
      <t>ゼンネン</t>
    </rPh>
    <rPh sb="3" eb="4">
      <t>ド</t>
    </rPh>
    <rPh sb="5" eb="7">
      <t>ホウジン</t>
    </rPh>
    <rPh sb="7" eb="9">
      <t>シュベツ</t>
    </rPh>
    <phoneticPr fontId="3"/>
  </si>
  <si>
    <r>
      <t>（当年度）</t>
    </r>
    <r>
      <rPr>
        <b/>
        <sz val="10"/>
        <rFont val="ＭＳ Ｐゴシック"/>
        <family val="3"/>
        <charset val="128"/>
      </rPr>
      <t>法人種別</t>
    </r>
    <rPh sb="1" eb="4">
      <t>トウネンド</t>
    </rPh>
    <rPh sb="5" eb="7">
      <t>ホウジン</t>
    </rPh>
    <rPh sb="7" eb="9">
      <t>シュベツ</t>
    </rPh>
    <phoneticPr fontId="3"/>
  </si>
  <si>
    <r>
      <t xml:space="preserve">事業団使用欄
</t>
    </r>
    <r>
      <rPr>
        <b/>
        <sz val="11"/>
        <color indexed="10"/>
        <rFont val="ＭＳ Ｐゴシック"/>
        <family val="3"/>
        <charset val="128"/>
      </rPr>
      <t>（記入不要）</t>
    </r>
    <r>
      <rPr>
        <b/>
        <sz val="11"/>
        <rFont val="ＭＳ Ｐゴシック"/>
        <family val="3"/>
        <charset val="128"/>
      </rPr>
      <t xml:space="preserve">
法人番号</t>
    </r>
    <phoneticPr fontId="3"/>
  </si>
  <si>
    <t>（5）</t>
  </si>
  <si>
    <t>（6）</t>
  </si>
  <si>
    <t>（クラス）</t>
    <phoneticPr fontId="3"/>
  </si>
  <si>
    <t>第1号の4様式</t>
    <phoneticPr fontId="3"/>
  </si>
  <si>
    <t>○○拠点区分　資金収支計算書</t>
    <phoneticPr fontId="3"/>
  </si>
  <si>
    <t>（単位：円）</t>
    <phoneticPr fontId="3"/>
  </si>
  <si>
    <t>勘定科目</t>
    <rPh sb="0" eb="2">
      <t>カンジョウ</t>
    </rPh>
    <rPh sb="2" eb="4">
      <t>カモク</t>
    </rPh>
    <phoneticPr fontId="3"/>
  </si>
  <si>
    <t>予算(A)</t>
    <rPh sb="0" eb="2">
      <t>ヨサン</t>
    </rPh>
    <phoneticPr fontId="3"/>
  </si>
  <si>
    <t>決算(B)</t>
    <rPh sb="0" eb="2">
      <t>ケッサン</t>
    </rPh>
    <phoneticPr fontId="3"/>
  </si>
  <si>
    <t>差異(A)-(B)</t>
    <rPh sb="0" eb="2">
      <t>サイ</t>
    </rPh>
    <phoneticPr fontId="3"/>
  </si>
  <si>
    <t>備考</t>
    <rPh sb="0" eb="2">
      <t>ビコウ</t>
    </rPh>
    <phoneticPr fontId="3"/>
  </si>
  <si>
    <t>事業活動による収支</t>
    <rPh sb="0" eb="2">
      <t>ジギョウ</t>
    </rPh>
    <rPh sb="2" eb="4">
      <t>カツドウ</t>
    </rPh>
    <rPh sb="7" eb="9">
      <t>シュウシ</t>
    </rPh>
    <phoneticPr fontId="3"/>
  </si>
  <si>
    <t>収入</t>
    <rPh sb="0" eb="1">
      <t>オサム</t>
    </rPh>
    <rPh sb="1" eb="2">
      <t>イリ</t>
    </rPh>
    <phoneticPr fontId="3"/>
  </si>
  <si>
    <t>介護保険事業収入</t>
    <rPh sb="4" eb="6">
      <t>ジギョウ</t>
    </rPh>
    <phoneticPr fontId="3"/>
  </si>
  <si>
    <t>　　その他の事業収入</t>
    <phoneticPr fontId="3"/>
  </si>
  <si>
    <t>児童福祉事業収入</t>
    <rPh sb="0" eb="2">
      <t>ジドウ</t>
    </rPh>
    <rPh sb="2" eb="4">
      <t>フクシ</t>
    </rPh>
    <rPh sb="4" eb="6">
      <t>ジギョウ</t>
    </rPh>
    <rPh sb="6" eb="8">
      <t>シュウニュウ</t>
    </rPh>
    <phoneticPr fontId="3"/>
  </si>
  <si>
    <t>事業活動による収支</t>
    <phoneticPr fontId="3"/>
  </si>
  <si>
    <t>収入</t>
    <phoneticPr fontId="3"/>
  </si>
  <si>
    <t>保育事業収入</t>
    <rPh sb="0" eb="2">
      <t>ホイク</t>
    </rPh>
    <rPh sb="2" eb="4">
      <t>ジギョウ</t>
    </rPh>
    <rPh sb="4" eb="6">
      <t>シュウニュウ</t>
    </rPh>
    <phoneticPr fontId="3"/>
  </si>
  <si>
    <t>　　特例施設型給付費収入</t>
    <rPh sb="2" eb="4">
      <t>トクレイ</t>
    </rPh>
    <rPh sb="4" eb="7">
      <t>シセツガタ</t>
    </rPh>
    <rPh sb="7" eb="9">
      <t>キュウフ</t>
    </rPh>
    <rPh sb="9" eb="10">
      <t>ヒ</t>
    </rPh>
    <rPh sb="10" eb="12">
      <t>シュウニュウ</t>
    </rPh>
    <phoneticPr fontId="3"/>
  </si>
  <si>
    <t>　　特例地域型保育給付費収入</t>
    <rPh sb="2" eb="4">
      <t>トクレイ</t>
    </rPh>
    <rPh sb="4" eb="7">
      <t>チイキガタ</t>
    </rPh>
    <rPh sb="7" eb="9">
      <t>ホイク</t>
    </rPh>
    <rPh sb="9" eb="11">
      <t>キュウフ</t>
    </rPh>
    <rPh sb="11" eb="12">
      <t>ヒ</t>
    </rPh>
    <rPh sb="12" eb="14">
      <t>シュウニュウ</t>
    </rPh>
    <phoneticPr fontId="3"/>
  </si>
  <si>
    <t>借入金利息補助金収入</t>
    <phoneticPr fontId="3"/>
  </si>
  <si>
    <t>経常経費寄附金収入</t>
    <phoneticPr fontId="3"/>
  </si>
  <si>
    <t>受取利息配当金収入</t>
    <phoneticPr fontId="3"/>
  </si>
  <si>
    <t>その他の収入</t>
    <rPh sb="2" eb="3">
      <t>タ</t>
    </rPh>
    <rPh sb="4" eb="6">
      <t>シュウニュウ</t>
    </rPh>
    <phoneticPr fontId="3"/>
  </si>
  <si>
    <t>流動資産評価益等による資金増加額</t>
    <phoneticPr fontId="3"/>
  </si>
  <si>
    <t>支出</t>
    <rPh sb="0" eb="2">
      <t>シシュツ</t>
    </rPh>
    <phoneticPr fontId="3"/>
  </si>
  <si>
    <t>人件費支出</t>
    <phoneticPr fontId="3"/>
  </si>
  <si>
    <t>○○支出</t>
    <rPh sb="2" eb="4">
      <t>シシュツ</t>
    </rPh>
    <phoneticPr fontId="3"/>
  </si>
  <si>
    <t>利用者負担軽減額</t>
    <phoneticPr fontId="3"/>
  </si>
  <si>
    <t>その他の支出</t>
    <rPh sb="2" eb="3">
      <t>タ</t>
    </rPh>
    <rPh sb="4" eb="6">
      <t>シシュツ</t>
    </rPh>
    <phoneticPr fontId="3"/>
  </si>
  <si>
    <t>流動資産評価損等による資金減少額</t>
    <phoneticPr fontId="3"/>
  </si>
  <si>
    <t>施設整備等による収支</t>
    <rPh sb="0" eb="2">
      <t>シセツ</t>
    </rPh>
    <rPh sb="2" eb="4">
      <t>セイビ</t>
    </rPh>
    <rPh sb="4" eb="5">
      <t>トウ</t>
    </rPh>
    <rPh sb="8" eb="10">
      <t>シュウシ</t>
    </rPh>
    <phoneticPr fontId="3"/>
  </si>
  <si>
    <t>収入</t>
    <rPh sb="0" eb="2">
      <t>シュウニュウ</t>
    </rPh>
    <phoneticPr fontId="3"/>
  </si>
  <si>
    <t>施設整備等補助金収入</t>
    <phoneticPr fontId="3"/>
  </si>
  <si>
    <t>施設整備等寄附金収入</t>
    <rPh sb="0" eb="2">
      <t>シセツ</t>
    </rPh>
    <rPh sb="2" eb="4">
      <t>セイビ</t>
    </rPh>
    <rPh sb="4" eb="5">
      <t>ナド</t>
    </rPh>
    <rPh sb="5" eb="8">
      <t>キフキン</t>
    </rPh>
    <rPh sb="8" eb="10">
      <t>シュウニュウ</t>
    </rPh>
    <phoneticPr fontId="3"/>
  </si>
  <si>
    <t>その他の施設整備等による収入</t>
    <rPh sb="4" eb="6">
      <t>シセツ</t>
    </rPh>
    <rPh sb="6" eb="9">
      <t>セイビトウ</t>
    </rPh>
    <phoneticPr fontId="3"/>
  </si>
  <si>
    <t>施設整備等収入計(４)</t>
    <rPh sb="0" eb="2">
      <t>シセツ</t>
    </rPh>
    <rPh sb="2" eb="4">
      <t>セイビ</t>
    </rPh>
    <rPh sb="4" eb="5">
      <t>トウ</t>
    </rPh>
    <rPh sb="5" eb="7">
      <t>シュウニュウ</t>
    </rPh>
    <phoneticPr fontId="3"/>
  </si>
  <si>
    <t>固定資産除却・廃棄支出</t>
    <rPh sb="0" eb="2">
      <t>コテイ</t>
    </rPh>
    <rPh sb="2" eb="4">
      <t>シサン</t>
    </rPh>
    <rPh sb="4" eb="6">
      <t>ジョキャク</t>
    </rPh>
    <rPh sb="7" eb="9">
      <t>ハイキ</t>
    </rPh>
    <rPh sb="9" eb="11">
      <t>シシュツ</t>
    </rPh>
    <phoneticPr fontId="3"/>
  </si>
  <si>
    <t>ファイナンス・リース債務の返済支出</t>
    <rPh sb="10" eb="12">
      <t>サイム</t>
    </rPh>
    <rPh sb="13" eb="15">
      <t>ヘンサイ</t>
    </rPh>
    <rPh sb="15" eb="17">
      <t>シシュツ</t>
    </rPh>
    <phoneticPr fontId="3"/>
  </si>
  <si>
    <t>その他の施設整備等による支出</t>
    <rPh sb="4" eb="6">
      <t>シセツ</t>
    </rPh>
    <rPh sb="6" eb="9">
      <t>セイビトウ</t>
    </rPh>
    <phoneticPr fontId="3"/>
  </si>
  <si>
    <t>施設整備等支出計(５)</t>
    <rPh sb="0" eb="2">
      <t>シセツ</t>
    </rPh>
    <rPh sb="2" eb="4">
      <t>セイビ</t>
    </rPh>
    <rPh sb="4" eb="5">
      <t>トウ</t>
    </rPh>
    <rPh sb="5" eb="7">
      <t>シシュツ</t>
    </rPh>
    <phoneticPr fontId="3"/>
  </si>
  <si>
    <t>　施設整備等資金収支差額(６)=(４)－(５）</t>
    <rPh sb="1" eb="3">
      <t>シセツ</t>
    </rPh>
    <rPh sb="3" eb="5">
      <t>セイビ</t>
    </rPh>
    <rPh sb="5" eb="6">
      <t>トウ</t>
    </rPh>
    <rPh sb="6" eb="8">
      <t>シキン</t>
    </rPh>
    <phoneticPr fontId="3"/>
  </si>
  <si>
    <t>その他の活動による収支</t>
    <rPh sb="2" eb="3">
      <t>タ</t>
    </rPh>
    <rPh sb="4" eb="6">
      <t>カツドウ</t>
    </rPh>
    <rPh sb="9" eb="11">
      <t>シュウシ</t>
    </rPh>
    <phoneticPr fontId="3"/>
  </si>
  <si>
    <t>長期運営資金借入金元金償還寄附金収入</t>
    <rPh sb="0" eb="2">
      <t>チョウキ</t>
    </rPh>
    <rPh sb="2" eb="4">
      <t>ウンエイ</t>
    </rPh>
    <rPh sb="4" eb="6">
      <t>シキン</t>
    </rPh>
    <rPh sb="6" eb="9">
      <t>カリイレキン</t>
    </rPh>
    <rPh sb="9" eb="11">
      <t>ガンキン</t>
    </rPh>
    <rPh sb="11" eb="13">
      <t>ショウカン</t>
    </rPh>
    <rPh sb="13" eb="16">
      <t>キフキン</t>
    </rPh>
    <rPh sb="16" eb="18">
      <t>シュウニュウ</t>
    </rPh>
    <phoneticPr fontId="3"/>
  </si>
  <si>
    <t>長期運営資金借入金収入</t>
    <phoneticPr fontId="3"/>
  </si>
  <si>
    <t>長期貸付金回収収入</t>
    <phoneticPr fontId="3"/>
  </si>
  <si>
    <t>投資有価証券売却収入</t>
    <rPh sb="0" eb="2">
      <t>トウシ</t>
    </rPh>
    <phoneticPr fontId="3"/>
  </si>
  <si>
    <t>積立資産取崩収入</t>
    <rPh sb="0" eb="2">
      <t>ツミタテ</t>
    </rPh>
    <phoneticPr fontId="3"/>
  </si>
  <si>
    <t>長期運営資金借入金元金償還支出</t>
    <phoneticPr fontId="3"/>
  </si>
  <si>
    <t>長期貸付金支出</t>
    <rPh sb="0" eb="2">
      <t>チョウキ</t>
    </rPh>
    <phoneticPr fontId="3"/>
  </si>
  <si>
    <t>―</t>
    <phoneticPr fontId="3"/>
  </si>
  <si>
    <t>　</t>
    <phoneticPr fontId="3"/>
  </si>
  <si>
    <t xml:space="preserve"> </t>
    <phoneticPr fontId="3"/>
  </si>
  <si>
    <t>社会福祉連携推進業務借入金支払利息支出</t>
    <phoneticPr fontId="3"/>
  </si>
  <si>
    <t>事業費支出</t>
    <phoneticPr fontId="3"/>
  </si>
  <si>
    <t>事務費支出</t>
    <phoneticPr fontId="3"/>
  </si>
  <si>
    <t>事業活動収入計(１)</t>
    <rPh sb="0" eb="2">
      <t>ジギョウ</t>
    </rPh>
    <rPh sb="2" eb="4">
      <t>カツドウ</t>
    </rPh>
    <phoneticPr fontId="3"/>
  </si>
  <si>
    <t>支払利息支出</t>
    <rPh sb="0" eb="2">
      <t>シハラ</t>
    </rPh>
    <phoneticPr fontId="3"/>
  </si>
  <si>
    <t>事業活動支出計(２)</t>
    <rPh sb="0" eb="2">
      <t>ジギョウ</t>
    </rPh>
    <rPh sb="2" eb="4">
      <t>カツドウ</t>
    </rPh>
    <rPh sb="4" eb="7">
      <t>シシュツケイ</t>
    </rPh>
    <phoneticPr fontId="3"/>
  </si>
  <si>
    <t>その他の活動収入計(７)</t>
    <rPh sb="2" eb="3">
      <t>タ</t>
    </rPh>
    <rPh sb="4" eb="6">
      <t>カツドウ</t>
    </rPh>
    <phoneticPr fontId="3"/>
  </si>
  <si>
    <t>　</t>
    <phoneticPr fontId="3"/>
  </si>
  <si>
    <t>―</t>
  </si>
  <si>
    <t>社会福祉法人</t>
    <rPh sb="0" eb="2">
      <t>シャカイ</t>
    </rPh>
    <rPh sb="2" eb="4">
      <t>フクシ</t>
    </rPh>
    <rPh sb="4" eb="6">
      <t>ホウジン</t>
    </rPh>
    <phoneticPr fontId="3"/>
  </si>
  <si>
    <t>姓</t>
    <rPh sb="0" eb="1">
      <t>セイ</t>
    </rPh>
    <phoneticPr fontId="3"/>
  </si>
  <si>
    <t>名</t>
    <rPh sb="0" eb="1">
      <t>ナ</t>
    </rPh>
    <phoneticPr fontId="3"/>
  </si>
  <si>
    <t>都道府県</t>
    <rPh sb="0" eb="4">
      <t>トドウフケン</t>
    </rPh>
    <phoneticPr fontId="3"/>
  </si>
  <si>
    <t>漢字</t>
    <rPh sb="0" eb="2">
      <t>カンジ</t>
    </rPh>
    <phoneticPr fontId="3"/>
  </si>
  <si>
    <t>郵便番号</t>
    <rPh sb="0" eb="4">
      <t>ユウビンバンゴウ</t>
    </rPh>
    <phoneticPr fontId="3"/>
  </si>
  <si>
    <t>認可クラス数</t>
    <rPh sb="0" eb="2">
      <t>ニンカ</t>
    </rPh>
    <rPh sb="5" eb="6">
      <t>カズ</t>
    </rPh>
    <phoneticPr fontId="3"/>
  </si>
  <si>
    <t>〒</t>
    <phoneticPr fontId="3"/>
  </si>
  <si>
    <t>園長名</t>
    <rPh sb="0" eb="2">
      <t>エンチョウ</t>
    </rPh>
    <rPh sb="2" eb="3">
      <t>ナ</t>
    </rPh>
    <phoneticPr fontId="3"/>
  </si>
  <si>
    <t>ﾌﾘｶﾞﾅ</t>
    <phoneticPr fontId="3"/>
  </si>
  <si>
    <t>種別</t>
    <rPh sb="0" eb="2">
      <t>シュベツ</t>
    </rPh>
    <phoneticPr fontId="3"/>
  </si>
  <si>
    <t>(人)</t>
    <rPh sb="1" eb="2">
      <t>ニン</t>
    </rPh>
    <phoneticPr fontId="3"/>
  </si>
  <si>
    <t>(ｸﾗｽ)</t>
    <phoneticPr fontId="3"/>
  </si>
  <si>
    <t>　</t>
    <phoneticPr fontId="3"/>
  </si>
  <si>
    <t>シャカイフクシホウジン</t>
    <phoneticPr fontId="3"/>
  </si>
  <si>
    <t>男女校種別</t>
    <rPh sb="0" eb="2">
      <t>ダンジョ</t>
    </rPh>
    <rPh sb="2" eb="3">
      <t>コウ</t>
    </rPh>
    <rPh sb="3" eb="5">
      <t>シュベツ</t>
    </rPh>
    <phoneticPr fontId="3"/>
  </si>
  <si>
    <t>3.男女共学</t>
  </si>
  <si>
    <t>(元号)</t>
    <rPh sb="1" eb="3">
      <t>ゲンゴウ</t>
    </rPh>
    <phoneticPr fontId="3"/>
  </si>
  <si>
    <t>(年)</t>
    <rPh sb="1" eb="2">
      <t>トシ</t>
    </rPh>
    <phoneticPr fontId="3"/>
  </si>
  <si>
    <t>(月)</t>
    <rPh sb="1" eb="2">
      <t>ツキ</t>
    </rPh>
    <phoneticPr fontId="3"/>
  </si>
  <si>
    <t>(日)</t>
    <rPh sb="1" eb="2">
      <t>ヒ</t>
    </rPh>
    <phoneticPr fontId="3"/>
  </si>
  <si>
    <t>4.認定こども園（幼保連携型)</t>
  </si>
  <si>
    <t>私学</t>
    <rPh sb="0" eb="2">
      <t>シガク</t>
    </rPh>
    <phoneticPr fontId="3"/>
  </si>
  <si>
    <t>五郎</t>
    <rPh sb="0" eb="2">
      <t>ゴロウ</t>
    </rPh>
    <phoneticPr fontId="3"/>
  </si>
  <si>
    <t>トウキョウト</t>
    <phoneticPr fontId="3"/>
  </si>
  <si>
    <t>東京都</t>
    <rPh sb="0" eb="3">
      <t>トウキョウト</t>
    </rPh>
    <phoneticPr fontId="3"/>
  </si>
  <si>
    <t>03-3230-1321</t>
    <phoneticPr fontId="3"/>
  </si>
  <si>
    <t>4.平成</t>
    <rPh sb="2" eb="4">
      <t>ヘイセイ</t>
    </rPh>
    <phoneticPr fontId="3"/>
  </si>
  <si>
    <t>調査票区分　２</t>
    <phoneticPr fontId="3"/>
  </si>
  <si>
    <t>資　金　収　支　計　算　書　（　収　入　の　部　）</t>
    <rPh sb="0" eb="1">
      <t>シ</t>
    </rPh>
    <rPh sb="2" eb="3">
      <t>カネ</t>
    </rPh>
    <rPh sb="4" eb="5">
      <t>オサム</t>
    </rPh>
    <rPh sb="6" eb="7">
      <t>シ</t>
    </rPh>
    <rPh sb="8" eb="9">
      <t>ケイ</t>
    </rPh>
    <rPh sb="10" eb="11">
      <t>サン</t>
    </rPh>
    <rPh sb="12" eb="13">
      <t>ショ</t>
    </rPh>
    <rPh sb="16" eb="17">
      <t>オサム</t>
    </rPh>
    <rPh sb="18" eb="19">
      <t>イ</t>
    </rPh>
    <rPh sb="22" eb="23">
      <t>ブ</t>
    </rPh>
    <phoneticPr fontId="3"/>
  </si>
  <si>
    <r>
      <rPr>
        <b/>
        <sz val="10"/>
        <rFont val="ＭＳ Ｐゴシック"/>
        <family val="3"/>
        <charset val="128"/>
      </rPr>
      <t>法人所在地と</t>
    </r>
    <r>
      <rPr>
        <sz val="10"/>
        <rFont val="ＭＳ Ｐゴシック"/>
        <family val="3"/>
        <charset val="128"/>
      </rPr>
      <t xml:space="preserve">
</t>
    </r>
    <r>
      <rPr>
        <sz val="9"/>
        <rFont val="ＭＳ Ｐゴシック"/>
        <family val="3"/>
        <charset val="128"/>
      </rPr>
      <t>1：異なる　2：同じ</t>
    </r>
    <rPh sb="0" eb="2">
      <t>ホウジン</t>
    </rPh>
    <rPh sb="2" eb="5">
      <t>ショザイチ</t>
    </rPh>
    <rPh sb="9" eb="10">
      <t>コト</t>
    </rPh>
    <rPh sb="15" eb="16">
      <t>オナ</t>
    </rPh>
    <phoneticPr fontId="3"/>
  </si>
  <si>
    <t>区分</t>
    <rPh sb="0" eb="2">
      <t>クブン</t>
    </rPh>
    <phoneticPr fontId="3"/>
  </si>
  <si>
    <t xml:space="preserve"> a 人件費支出</t>
  </si>
  <si>
    <t>本 務 教 員</t>
  </si>
  <si>
    <t>（うち所定福利費）</t>
  </si>
  <si>
    <t>兼 務 教 員</t>
  </si>
  <si>
    <t>本 務 職 員</t>
  </si>
  <si>
    <t>兼 務 職 員</t>
  </si>
  <si>
    <t xml:space="preserve"> b 教育研究（管理）経費支出</t>
  </si>
  <si>
    <t xml:space="preserve"> c 借入金等利息支出</t>
  </si>
  <si>
    <t xml:space="preserve"> d 借入金等返済支出</t>
  </si>
  <si>
    <t xml:space="preserve"> e 施設関係支出</t>
  </si>
  <si>
    <t xml:space="preserve"> g　　　　　　　計</t>
  </si>
  <si>
    <t xml:space="preserve"> h 資産運用支出</t>
  </si>
  <si>
    <t xml:space="preserve"> ｉ その他の支出</t>
  </si>
  <si>
    <t xml:space="preserve"> ｊ 資金支出調整勘定</t>
  </si>
  <si>
    <t xml:space="preserve"> k 翌年度繰越支払資金</t>
  </si>
  <si>
    <t xml:space="preserve"> 支出の部合計</t>
  </si>
  <si>
    <t>2.休校・募集停止</t>
  </si>
  <si>
    <r>
      <t>法人について　</t>
    </r>
    <r>
      <rPr>
        <b/>
        <u/>
        <sz val="14"/>
        <rFont val="BIZ UDPゴシック"/>
        <family val="3"/>
        <charset val="128"/>
      </rPr>
      <t>（水色部分にご記入ください）</t>
    </r>
    <rPh sb="0" eb="2">
      <t>ホウジン</t>
    </rPh>
    <rPh sb="8" eb="10">
      <t>ミズイロ</t>
    </rPh>
    <rPh sb="10" eb="12">
      <t>ブブン</t>
    </rPh>
    <rPh sb="14" eb="16">
      <t>キニュウ</t>
    </rPh>
    <phoneticPr fontId="3"/>
  </si>
  <si>
    <t>園の住
所</t>
    <rPh sb="0" eb="1">
      <t>エン</t>
    </rPh>
    <rPh sb="2" eb="3">
      <t>スミ</t>
    </rPh>
    <rPh sb="4" eb="5">
      <t>ショ</t>
    </rPh>
    <phoneticPr fontId="3"/>
  </si>
  <si>
    <t>FAX</t>
    <phoneticPr fontId="3"/>
  </si>
  <si>
    <t>役職</t>
    <rPh sb="0" eb="2">
      <t>ヤクショク</t>
    </rPh>
    <phoneticPr fontId="3"/>
  </si>
  <si>
    <t>氏名</t>
    <rPh sb="0" eb="2">
      <t>シメイ</t>
    </rPh>
    <phoneticPr fontId="3"/>
  </si>
  <si>
    <t>事務担当</t>
    <rPh sb="0" eb="4">
      <t>ジムタントウ</t>
    </rPh>
    <phoneticPr fontId="3"/>
  </si>
  <si>
    <t>私学 花子</t>
    <rPh sb="0" eb="2">
      <t>シガク</t>
    </rPh>
    <rPh sb="3" eb="5">
      <t>ハナコ</t>
    </rPh>
    <phoneticPr fontId="3"/>
  </si>
  <si>
    <t>5.令和</t>
  </si>
  <si>
    <t>総計</t>
    <rPh sb="0" eb="2">
      <t>ソウケイ</t>
    </rPh>
    <phoneticPr fontId="3"/>
  </si>
  <si>
    <t>（※学校名を記入）</t>
    <rPh sb="2" eb="5">
      <t>ガッコウメイ</t>
    </rPh>
    <rPh sb="6" eb="8">
      <t>キニュウ</t>
    </rPh>
    <phoneticPr fontId="3"/>
  </si>
  <si>
    <t>000</t>
    <phoneticPr fontId="3"/>
  </si>
  <si>
    <t xml:space="preserve">      法人名</t>
    <rPh sb="6" eb="8">
      <t>ホウジン</t>
    </rPh>
    <rPh sb="8" eb="9">
      <t>メイ</t>
    </rPh>
    <phoneticPr fontId="3"/>
  </si>
  <si>
    <t xml:space="preserve">      理事長名</t>
    <rPh sb="6" eb="9">
      <t>リジチョウ</t>
    </rPh>
    <rPh sb="9" eb="10">
      <t>ナ</t>
    </rPh>
    <phoneticPr fontId="3"/>
  </si>
  <si>
    <t xml:space="preserve"> a 学生生徒等納付金収入</t>
  </si>
  <si>
    <t>（1）</t>
  </si>
  <si>
    <t>授業料収入</t>
  </si>
  <si>
    <t>入学金収入</t>
  </si>
  <si>
    <t>施設設備資金収入</t>
  </si>
  <si>
    <t>施設等利用給付費収入</t>
  </si>
  <si>
    <t>施設型給付費収入</t>
  </si>
  <si>
    <t>その他
（(1)～(5)以外の収入）</t>
  </si>
  <si>
    <t xml:space="preserve"> b 手数料収入</t>
  </si>
  <si>
    <t>入学検定料収入</t>
  </si>
  <si>
    <t>その他（（1）以外の収入）</t>
  </si>
  <si>
    <t xml:space="preserve"> c 寄付金収入</t>
  </si>
  <si>
    <t xml:space="preserve"> d 補助金収入</t>
  </si>
  <si>
    <t>国庫補助金収入</t>
  </si>
  <si>
    <t>地方公共団体補助金収入</t>
  </si>
  <si>
    <t xml:space="preserve"> e 資産売却収入</t>
  </si>
  <si>
    <t xml:space="preserve"> f 付随事業・収益事業収入</t>
  </si>
  <si>
    <t xml:space="preserve"> g 受取利息・配当金収入</t>
  </si>
  <si>
    <t xml:space="preserve"> h 雑収入</t>
  </si>
  <si>
    <t xml:space="preserve"> i 借入金等収入</t>
  </si>
  <si>
    <t>長期借入金収入</t>
  </si>
  <si>
    <t>短期借入金収入</t>
  </si>
  <si>
    <t>学校債収入</t>
  </si>
  <si>
    <t xml:space="preserve"> j　　　　　　計</t>
  </si>
  <si>
    <t xml:space="preserve"> m 資金収入調整勘定</t>
  </si>
  <si>
    <t xml:space="preserve"> 収入の部合計</t>
  </si>
  <si>
    <t xml:space="preserve"> （②のうち、学費負担
　軽減目的補助金）</t>
    <phoneticPr fontId="3"/>
  </si>
  <si>
    <t>内
訳</t>
    <rPh sb="0" eb="1">
      <t>ウチ</t>
    </rPh>
    <rPh sb="2" eb="3">
      <t>ヤク</t>
    </rPh>
    <phoneticPr fontId="3"/>
  </si>
  <si>
    <t>内
訳</t>
    <rPh sb="0" eb="1">
      <t>ウチ</t>
    </rPh>
    <rPh sb="2" eb="3">
      <t>ワケ</t>
    </rPh>
    <phoneticPr fontId="3"/>
  </si>
  <si>
    <t>（2）
内
訳</t>
    <rPh sb="4" eb="5">
      <t>ウチ</t>
    </rPh>
    <rPh sb="6" eb="7">
      <t>ワケ</t>
    </rPh>
    <phoneticPr fontId="3"/>
  </si>
  <si>
    <t>(1) 教員人件費支出</t>
    <phoneticPr fontId="3"/>
  </si>
  <si>
    <t>(2) 職員人件費支出</t>
    <phoneticPr fontId="3"/>
  </si>
  <si>
    <t>(3) 役員報酬支出</t>
    <phoneticPr fontId="3"/>
  </si>
  <si>
    <t>(4) 退職金支出</t>
    <phoneticPr fontId="3"/>
  </si>
  <si>
    <t>(5)その他
((1)(2)(3)(4)以外の支出）</t>
    <phoneticPr fontId="3"/>
  </si>
  <si>
    <t>(1) 土地支出</t>
    <phoneticPr fontId="3"/>
  </si>
  <si>
    <t>(2) 建物支出</t>
    <phoneticPr fontId="3"/>
  </si>
  <si>
    <t>(3) 構築物支出</t>
    <phoneticPr fontId="3"/>
  </si>
  <si>
    <t>(4) その他
（(1)(2)(3)以外の支出）</t>
    <phoneticPr fontId="3"/>
  </si>
  <si>
    <t>(1) 教育研究用機器備品支出</t>
    <phoneticPr fontId="3"/>
  </si>
  <si>
    <t>(2) 図書支出</t>
    <phoneticPr fontId="3"/>
  </si>
  <si>
    <t xml:space="preserve"> ｆ 設備関係支出</t>
    <rPh sb="3" eb="5">
      <t>セツビ</t>
    </rPh>
    <phoneticPr fontId="3"/>
  </si>
  <si>
    <t>(3) その他　
　　((1)(2)以外の支出）</t>
    <phoneticPr fontId="3"/>
  </si>
  <si>
    <t>① 授業料等減免費負担金収入　（専修学校のみ）</t>
    <phoneticPr fontId="3"/>
  </si>
  <si>
    <t>入力例</t>
    <rPh sb="0" eb="2">
      <t>ニュウリョク</t>
    </rPh>
    <rPh sb="2" eb="3">
      <t>レイ</t>
    </rPh>
    <phoneticPr fontId="3"/>
  </si>
  <si>
    <t>A）本務教員</t>
    <rPh sb="2" eb="4">
      <t>ホンム</t>
    </rPh>
    <rPh sb="4" eb="6">
      <t>キョウイン</t>
    </rPh>
    <phoneticPr fontId="3"/>
  </si>
  <si>
    <t>B）兼務教員</t>
    <rPh sb="2" eb="4">
      <t>ケンム</t>
    </rPh>
    <rPh sb="4" eb="6">
      <t>キョウイン</t>
    </rPh>
    <phoneticPr fontId="3"/>
  </si>
  <si>
    <t>C)本務職員</t>
    <rPh sb="2" eb="4">
      <t>ホンム</t>
    </rPh>
    <rPh sb="4" eb="6">
      <t>ショクイン</t>
    </rPh>
    <phoneticPr fontId="3"/>
  </si>
  <si>
    <t>D）収容定員数</t>
    <rPh sb="2" eb="4">
      <t>シュウヨウ</t>
    </rPh>
    <rPh sb="4" eb="6">
      <t>テイイン</t>
    </rPh>
    <rPh sb="6" eb="7">
      <t>スウ</t>
    </rPh>
    <phoneticPr fontId="3"/>
  </si>
  <si>
    <t>102-8145</t>
    <phoneticPr fontId="3"/>
  </si>
  <si>
    <t>学校基本調査（文部科学省宛提出）の書式です。　転記個所を確認ください。</t>
    <rPh sb="0" eb="6">
      <t>ガッコウキホンチョウサ</t>
    </rPh>
    <rPh sb="7" eb="13">
      <t>モンブカガクショウアテ</t>
    </rPh>
    <rPh sb="13" eb="15">
      <t>テイシュツ</t>
    </rPh>
    <rPh sb="17" eb="19">
      <t>ショシキ</t>
    </rPh>
    <rPh sb="23" eb="27">
      <t>テンキカショ</t>
    </rPh>
    <rPh sb="28" eb="30">
      <t>カクニン</t>
    </rPh>
    <phoneticPr fontId="3"/>
  </si>
  <si>
    <t>調査票区分　３</t>
    <phoneticPr fontId="3"/>
  </si>
  <si>
    <t>～略～</t>
    <rPh sb="1" eb="2">
      <t>リャク</t>
    </rPh>
    <phoneticPr fontId="3"/>
  </si>
  <si>
    <t>略</t>
    <rPh sb="0" eb="1">
      <t>リャク</t>
    </rPh>
    <phoneticPr fontId="3"/>
  </si>
  <si>
    <t>～</t>
    <phoneticPr fontId="3"/>
  </si>
  <si>
    <t>事業活動による収支</t>
    <phoneticPr fontId="3"/>
  </si>
  <si>
    <t>北海道</t>
  </si>
  <si>
    <t>ホッカイドウ</t>
  </si>
  <si>
    <t>青森県</t>
  </si>
  <si>
    <t>アオモリケン</t>
  </si>
  <si>
    <t>岩手県</t>
  </si>
  <si>
    <t>イワテケン</t>
  </si>
  <si>
    <t>宮城県</t>
  </si>
  <si>
    <t>ミヤギケン</t>
  </si>
  <si>
    <t>秋田県</t>
  </si>
  <si>
    <t>アキタケン</t>
  </si>
  <si>
    <t>山形県</t>
  </si>
  <si>
    <t>ヤマガタケン</t>
  </si>
  <si>
    <t>福島県</t>
  </si>
  <si>
    <t>フクシマケン</t>
  </si>
  <si>
    <t>茨城県</t>
  </si>
  <si>
    <t>イバラキケン</t>
  </si>
  <si>
    <t>栃木県</t>
  </si>
  <si>
    <t>トチギケン</t>
  </si>
  <si>
    <t>群馬県</t>
  </si>
  <si>
    <t>グンマケン</t>
  </si>
  <si>
    <t>埼玉県</t>
  </si>
  <si>
    <t>サイタマケン</t>
  </si>
  <si>
    <t>千葉県</t>
  </si>
  <si>
    <t>チバケン</t>
  </si>
  <si>
    <t>東京都</t>
  </si>
  <si>
    <t>トウキョウト</t>
  </si>
  <si>
    <t>神奈川県</t>
  </si>
  <si>
    <t>カナガワケン</t>
  </si>
  <si>
    <t>新潟県</t>
  </si>
  <si>
    <t>ニイガタケン</t>
  </si>
  <si>
    <t>富山県</t>
  </si>
  <si>
    <t>トヤマケン</t>
  </si>
  <si>
    <t>石川県</t>
  </si>
  <si>
    <t>イシカワケン</t>
  </si>
  <si>
    <t>福井県</t>
  </si>
  <si>
    <t>フクイケン</t>
  </si>
  <si>
    <t>山梨県</t>
  </si>
  <si>
    <t>ヤマナシケン</t>
  </si>
  <si>
    <t>長野県</t>
  </si>
  <si>
    <t>ナガノケン</t>
  </si>
  <si>
    <t>岐阜県</t>
  </si>
  <si>
    <t>ギフケン</t>
  </si>
  <si>
    <t>静岡県</t>
  </si>
  <si>
    <t>シズオカケン</t>
  </si>
  <si>
    <t>愛知県</t>
  </si>
  <si>
    <t>アイチケン</t>
  </si>
  <si>
    <t>三重県</t>
  </si>
  <si>
    <t>ミエケン</t>
  </si>
  <si>
    <t>滋賀県</t>
  </si>
  <si>
    <t>シガケン</t>
  </si>
  <si>
    <t>京都府</t>
  </si>
  <si>
    <t>キョウトフ</t>
  </si>
  <si>
    <t>大阪府</t>
  </si>
  <si>
    <t>オオサカフ</t>
  </si>
  <si>
    <t>兵庫県</t>
  </si>
  <si>
    <t>ヒョウゴケン</t>
  </si>
  <si>
    <t>奈良県</t>
  </si>
  <si>
    <t>ナラケン</t>
  </si>
  <si>
    <t>和歌山県</t>
  </si>
  <si>
    <t>ワカヤマケン</t>
  </si>
  <si>
    <t>鳥取県</t>
  </si>
  <si>
    <t>トットリケン</t>
  </si>
  <si>
    <t>島根県</t>
  </si>
  <si>
    <t>シマネケン</t>
  </si>
  <si>
    <t>岡山県</t>
  </si>
  <si>
    <t>オカヤマケン</t>
  </si>
  <si>
    <t>広島県</t>
  </si>
  <si>
    <t>ヒロシマケン</t>
  </si>
  <si>
    <t>山口県</t>
  </si>
  <si>
    <t>ヤマグチケン</t>
  </si>
  <si>
    <t>徳島県</t>
  </si>
  <si>
    <t>トクシマケン</t>
  </si>
  <si>
    <t>香川県</t>
  </si>
  <si>
    <t>カガワケン</t>
  </si>
  <si>
    <t>愛媛県</t>
  </si>
  <si>
    <t>エヒメケン</t>
  </si>
  <si>
    <t>高知県</t>
  </si>
  <si>
    <t>コウチケン</t>
  </si>
  <si>
    <t>福岡県</t>
  </si>
  <si>
    <t>フクオカケン</t>
  </si>
  <si>
    <t>佐賀県</t>
  </si>
  <si>
    <t>サガケン</t>
  </si>
  <si>
    <t>長崎県</t>
  </si>
  <si>
    <t>ナガサキケン</t>
  </si>
  <si>
    <t>熊本県</t>
  </si>
  <si>
    <t>クマモトケン</t>
  </si>
  <si>
    <t>大分県</t>
  </si>
  <si>
    <t>オオイタケン</t>
  </si>
  <si>
    <t>宮崎県</t>
  </si>
  <si>
    <t>ミヤザキケン</t>
  </si>
  <si>
    <t>鹿児島県</t>
  </si>
  <si>
    <t>カゴシマケン</t>
  </si>
  <si>
    <t>沖縄県</t>
  </si>
  <si>
    <t>オキナワケン</t>
  </si>
  <si>
    <r>
      <t xml:space="preserve">事業団使用欄
</t>
    </r>
    <r>
      <rPr>
        <b/>
        <sz val="14"/>
        <color rgb="FFFF0000"/>
        <rFont val="ＭＳ Ｐゴシック"/>
        <family val="3"/>
        <charset val="128"/>
      </rPr>
      <t>（記入不要）</t>
    </r>
    <r>
      <rPr>
        <b/>
        <sz val="14"/>
        <rFont val="ＭＳ Ｐゴシック"/>
        <family val="3"/>
        <charset val="128"/>
      </rPr>
      <t xml:space="preserve">
法人番号</t>
    </r>
    <rPh sb="0" eb="6">
      <t>ジギョウダンシヨウラン</t>
    </rPh>
    <rPh sb="8" eb="12">
      <t>キニュウフヨウ</t>
    </rPh>
    <rPh sb="14" eb="18">
      <t>ホウジンバンゴウ</t>
    </rPh>
    <phoneticPr fontId="3"/>
  </si>
  <si>
    <t>地方公共団体補助金収入</t>
    <phoneticPr fontId="3"/>
  </si>
  <si>
    <t xml:space="preserve"> k  前受金収入</t>
    <phoneticPr fontId="3"/>
  </si>
  <si>
    <t xml:space="preserve"> n  前年度繰越支払資金</t>
    <phoneticPr fontId="3"/>
  </si>
  <si>
    <t xml:space="preserve"> l   その他の収入</t>
    <phoneticPr fontId="3"/>
  </si>
  <si>
    <t xml:space="preserve"> m 資金収入調整勘定</t>
    <phoneticPr fontId="3"/>
  </si>
  <si>
    <t>② ①以外の地方公共団体補助金収入</t>
    <phoneticPr fontId="3"/>
  </si>
  <si>
    <t>資　金　収　支　計　算　書　（　支　出　の　部　）</t>
    <rPh sb="0" eb="1">
      <t>シ</t>
    </rPh>
    <rPh sb="2" eb="3">
      <t>カネ</t>
    </rPh>
    <rPh sb="4" eb="5">
      <t>オサム</t>
    </rPh>
    <rPh sb="6" eb="7">
      <t>シ</t>
    </rPh>
    <rPh sb="8" eb="9">
      <t>ケイ</t>
    </rPh>
    <rPh sb="10" eb="11">
      <t>サン</t>
    </rPh>
    <rPh sb="12" eb="13">
      <t>ショ</t>
    </rPh>
    <rPh sb="16" eb="17">
      <t>シ</t>
    </rPh>
    <rPh sb="18" eb="19">
      <t>デ</t>
    </rPh>
    <rPh sb="22" eb="23">
      <t>ブ</t>
    </rPh>
    <phoneticPr fontId="3"/>
  </si>
  <si>
    <t>社会福祉連携推進業務長期貸付金支出</t>
    <rPh sb="0" eb="2">
      <t>シャカイ</t>
    </rPh>
    <rPh sb="2" eb="4">
      <t>フクシ</t>
    </rPh>
    <rPh sb="4" eb="6">
      <t>レンケイ</t>
    </rPh>
    <rPh sb="6" eb="8">
      <t>スイシン</t>
    </rPh>
    <rPh sb="8" eb="10">
      <t>ギョウム</t>
    </rPh>
    <rPh sb="10" eb="12">
      <t>チョウキ</t>
    </rPh>
    <rPh sb="12" eb="14">
      <t>カシツケ</t>
    </rPh>
    <rPh sb="14" eb="15">
      <t>カネ</t>
    </rPh>
    <rPh sb="15" eb="17">
      <t>シシュツ</t>
    </rPh>
    <phoneticPr fontId="3"/>
  </si>
  <si>
    <t>　　施設介護料収入</t>
    <rPh sb="2" eb="4">
      <t>シセツ</t>
    </rPh>
    <rPh sb="4" eb="6">
      <t>カイゴ</t>
    </rPh>
    <rPh sb="6" eb="7">
      <t>リョウ</t>
    </rPh>
    <rPh sb="7" eb="9">
      <t>シュウニュウ</t>
    </rPh>
    <phoneticPr fontId="3"/>
  </si>
  <si>
    <t>　　　　その他の利用料収入</t>
    <rPh sb="6" eb="7">
      <t>タ</t>
    </rPh>
    <rPh sb="8" eb="11">
      <t>リヨウリョウ</t>
    </rPh>
    <rPh sb="11" eb="13">
      <t>シュウニュウ</t>
    </rPh>
    <phoneticPr fontId="3"/>
  </si>
  <si>
    <t>　　措置費収入</t>
    <rPh sb="2" eb="4">
      <t>ソチ</t>
    </rPh>
    <rPh sb="4" eb="5">
      <t>ヒ</t>
    </rPh>
    <rPh sb="5" eb="7">
      <t>シュウニュウ</t>
    </rPh>
    <rPh sb="6" eb="7">
      <t>イ</t>
    </rPh>
    <phoneticPr fontId="3"/>
  </si>
  <si>
    <t>　　　　事業費収入</t>
    <rPh sb="4" eb="6">
      <t>ジギョウ</t>
    </rPh>
    <rPh sb="6" eb="7">
      <t>ヒ</t>
    </rPh>
    <rPh sb="7" eb="9">
      <t>シュウニュウ</t>
    </rPh>
    <phoneticPr fontId="3"/>
  </si>
  <si>
    <t>　　私的契約利用料収入</t>
    <rPh sb="2" eb="4">
      <t>シテキ</t>
    </rPh>
    <rPh sb="4" eb="6">
      <t>ケイヤク</t>
    </rPh>
    <rPh sb="6" eb="9">
      <t>リヨウリョウ</t>
    </rPh>
    <rPh sb="9" eb="11">
      <t>シュウニュウ</t>
    </rPh>
    <phoneticPr fontId="3"/>
  </si>
  <si>
    <t>　　その他の事業収入</t>
    <rPh sb="4" eb="5">
      <t>タ</t>
    </rPh>
    <phoneticPr fontId="3"/>
  </si>
  <si>
    <t>　　施設型給付費収入</t>
    <rPh sb="4" eb="5">
      <t>ガタ</t>
    </rPh>
    <rPh sb="5" eb="7">
      <t>キュウフ</t>
    </rPh>
    <rPh sb="7" eb="8">
      <t>ヒ</t>
    </rPh>
    <rPh sb="8" eb="10">
      <t>シュウニュウ</t>
    </rPh>
    <phoneticPr fontId="3"/>
  </si>
  <si>
    <t>　　　　施設型給付費収入</t>
    <rPh sb="4" eb="7">
      <t>シセツガタ</t>
    </rPh>
    <rPh sb="7" eb="9">
      <t>キュウフ</t>
    </rPh>
    <rPh sb="9" eb="10">
      <t>ヒ</t>
    </rPh>
    <rPh sb="10" eb="12">
      <t>シュウニュウ</t>
    </rPh>
    <phoneticPr fontId="3"/>
  </si>
  <si>
    <t>　　　　利用者負担金収入</t>
    <rPh sb="4" eb="7">
      <t>リヨウシャ</t>
    </rPh>
    <rPh sb="7" eb="10">
      <t>フタンキン</t>
    </rPh>
    <rPh sb="10" eb="12">
      <t>シュウニュウ</t>
    </rPh>
    <phoneticPr fontId="3"/>
  </si>
  <si>
    <t>　　　　特例施設型給付費収入</t>
    <rPh sb="4" eb="6">
      <t>トクレイ</t>
    </rPh>
    <rPh sb="6" eb="9">
      <t>シセツガタ</t>
    </rPh>
    <rPh sb="9" eb="11">
      <t>キュウフ</t>
    </rPh>
    <rPh sb="11" eb="12">
      <t>ヒ</t>
    </rPh>
    <rPh sb="12" eb="14">
      <t>シュウニュウ</t>
    </rPh>
    <phoneticPr fontId="3"/>
  </si>
  <si>
    <t>　　地域型保育給付費収入</t>
    <rPh sb="2" eb="4">
      <t>チイキ</t>
    </rPh>
    <rPh sb="4" eb="5">
      <t>ガタ</t>
    </rPh>
    <rPh sb="5" eb="7">
      <t>ホイク</t>
    </rPh>
    <rPh sb="7" eb="9">
      <t>キュウフ</t>
    </rPh>
    <rPh sb="9" eb="10">
      <t>ヒ</t>
    </rPh>
    <rPh sb="10" eb="12">
      <t>シュウニュウ</t>
    </rPh>
    <phoneticPr fontId="3"/>
  </si>
  <si>
    <t>　　　　地域型保育給付費収入</t>
    <rPh sb="4" eb="7">
      <t>チイキガタ</t>
    </rPh>
    <rPh sb="7" eb="9">
      <t>ホイク</t>
    </rPh>
    <rPh sb="9" eb="11">
      <t>キュウフ</t>
    </rPh>
    <rPh sb="11" eb="12">
      <t>ヒ</t>
    </rPh>
    <rPh sb="12" eb="14">
      <t>シュウニュウ</t>
    </rPh>
    <phoneticPr fontId="3"/>
  </si>
  <si>
    <t>　　　　特例地域型保育給付費収入</t>
    <rPh sb="4" eb="6">
      <t>トクレイ</t>
    </rPh>
    <rPh sb="6" eb="9">
      <t>チイキガタ</t>
    </rPh>
    <rPh sb="9" eb="11">
      <t>ホイク</t>
    </rPh>
    <rPh sb="11" eb="13">
      <t>キュウフ</t>
    </rPh>
    <rPh sb="13" eb="14">
      <t>ヒ</t>
    </rPh>
    <rPh sb="14" eb="16">
      <t>シュウニュウ</t>
    </rPh>
    <phoneticPr fontId="3"/>
  </si>
  <si>
    <t>　　委託費収入</t>
    <rPh sb="2" eb="4">
      <t>イタク</t>
    </rPh>
    <rPh sb="4" eb="5">
      <t>ヒ</t>
    </rPh>
    <rPh sb="5" eb="7">
      <t>シュウニュウ</t>
    </rPh>
    <phoneticPr fontId="3"/>
  </si>
  <si>
    <t>　　　　利用者等利用料収入（公費）</t>
    <rPh sb="4" eb="7">
      <t>リヨウシャ</t>
    </rPh>
    <rPh sb="7" eb="8">
      <t>トウ</t>
    </rPh>
    <rPh sb="8" eb="11">
      <t>リヨウリョウ</t>
    </rPh>
    <rPh sb="11" eb="13">
      <t>シュウニュウ</t>
    </rPh>
    <rPh sb="14" eb="16">
      <t>コウヒ</t>
    </rPh>
    <phoneticPr fontId="3"/>
  </si>
  <si>
    <t>　　　　利用者等利用料収入（一般）</t>
    <rPh sb="14" eb="16">
      <t>イッパン</t>
    </rPh>
    <phoneticPr fontId="3"/>
  </si>
  <si>
    <t>　　　　その他の利用料収入</t>
    <rPh sb="6" eb="7">
      <t>タ</t>
    </rPh>
    <phoneticPr fontId="3"/>
  </si>
  <si>
    <t>　　　　施設等利用料収入</t>
    <rPh sb="4" eb="6">
      <t>シセツ</t>
    </rPh>
    <rPh sb="6" eb="7">
      <t>トウ</t>
    </rPh>
    <rPh sb="7" eb="10">
      <t>リヨウリョウ</t>
    </rPh>
    <rPh sb="10" eb="12">
      <t>シュウニュウ</t>
    </rPh>
    <phoneticPr fontId="3"/>
  </si>
  <si>
    <t>　　借入金利息補助金収入(国庫補助金)</t>
    <rPh sb="13" eb="15">
      <t>コッコ</t>
    </rPh>
    <rPh sb="15" eb="18">
      <t>ホジョキン</t>
    </rPh>
    <phoneticPr fontId="3"/>
  </si>
  <si>
    <t>　　借入金利息補助金収入(地方公共団体補助金)</t>
    <rPh sb="13" eb="15">
      <t>チホウ</t>
    </rPh>
    <rPh sb="15" eb="17">
      <t>コウキョウ</t>
    </rPh>
    <rPh sb="17" eb="19">
      <t>ダンタイ</t>
    </rPh>
    <rPh sb="19" eb="22">
      <t>ホジョキン</t>
    </rPh>
    <phoneticPr fontId="3"/>
  </si>
  <si>
    <t>　　受入研修費収入</t>
    <rPh sb="2" eb="4">
      <t>ウケイレ</t>
    </rPh>
    <rPh sb="4" eb="6">
      <t>ケンシュウ</t>
    </rPh>
    <rPh sb="6" eb="7">
      <t>ヒ</t>
    </rPh>
    <rPh sb="7" eb="9">
      <t>シュウニュウ</t>
    </rPh>
    <phoneticPr fontId="3"/>
  </si>
  <si>
    <t>　　利用者等外給食費収入</t>
    <rPh sb="6" eb="7">
      <t>ガイ</t>
    </rPh>
    <rPh sb="7" eb="9">
      <t>キュウショク</t>
    </rPh>
    <rPh sb="9" eb="10">
      <t>ヒ</t>
    </rPh>
    <rPh sb="10" eb="12">
      <t>シュウニュウ</t>
    </rPh>
    <phoneticPr fontId="3"/>
  </si>
  <si>
    <t>　　雑収入</t>
    <rPh sb="2" eb="5">
      <t>ザッシュウニュウ</t>
    </rPh>
    <phoneticPr fontId="3"/>
  </si>
  <si>
    <t>　　為替差益</t>
    <rPh sb="2" eb="4">
      <t>カワセ</t>
    </rPh>
    <rPh sb="4" eb="6">
      <t>サエキ</t>
    </rPh>
    <phoneticPr fontId="3"/>
  </si>
  <si>
    <t>　　役員報酬支出</t>
    <rPh sb="6" eb="8">
      <t>シシュツ</t>
    </rPh>
    <phoneticPr fontId="3"/>
  </si>
  <si>
    <t>　　役員退職慰労金支出</t>
    <rPh sb="4" eb="6">
      <t>タイショク</t>
    </rPh>
    <rPh sb="6" eb="9">
      <t>イロウキン</t>
    </rPh>
    <rPh sb="9" eb="11">
      <t>シシュツ</t>
    </rPh>
    <phoneticPr fontId="3"/>
  </si>
  <si>
    <t>　　職員給料支出</t>
    <rPh sb="5" eb="6">
      <t>リョウ</t>
    </rPh>
    <phoneticPr fontId="3"/>
  </si>
  <si>
    <t>　　退職給付支出</t>
    <rPh sb="6" eb="8">
      <t>シシュツ</t>
    </rPh>
    <phoneticPr fontId="3"/>
  </si>
  <si>
    <t>　　職員被服費支出</t>
    <rPh sb="2" eb="4">
      <t>ショクイン</t>
    </rPh>
    <rPh sb="4" eb="6">
      <t>ヒフク</t>
    </rPh>
    <rPh sb="6" eb="7">
      <t>ヒ</t>
    </rPh>
    <phoneticPr fontId="3"/>
  </si>
  <si>
    <t>　　利用者等外給食費支出</t>
    <rPh sb="2" eb="5">
      <t>リヨウシャ</t>
    </rPh>
    <rPh sb="5" eb="6">
      <t>トウ</t>
    </rPh>
    <rPh sb="6" eb="7">
      <t>ガイ</t>
    </rPh>
    <rPh sb="7" eb="10">
      <t>キュウショクヒ</t>
    </rPh>
    <phoneticPr fontId="3"/>
  </si>
  <si>
    <t>　　雑支出</t>
    <rPh sb="2" eb="3">
      <t>ザツ</t>
    </rPh>
    <rPh sb="3" eb="5">
      <t>シシュツ</t>
    </rPh>
    <phoneticPr fontId="3"/>
  </si>
  <si>
    <t>　　為替差損</t>
    <rPh sb="2" eb="4">
      <t>カワセ</t>
    </rPh>
    <rPh sb="4" eb="6">
      <t>サソン</t>
    </rPh>
    <phoneticPr fontId="3"/>
  </si>
  <si>
    <t>　　車輌運搬具取得支出</t>
    <rPh sb="2" eb="4">
      <t>シャリョウ</t>
    </rPh>
    <rPh sb="4" eb="6">
      <t>ウンパン</t>
    </rPh>
    <phoneticPr fontId="3"/>
  </si>
  <si>
    <t>　　　　教育研究用機器備品取得支出</t>
    <rPh sb="4" eb="6">
      <t>キョウイク</t>
    </rPh>
    <rPh sb="6" eb="9">
      <t>ケンキュウヨウ</t>
    </rPh>
    <rPh sb="9" eb="11">
      <t>キキ</t>
    </rPh>
    <rPh sb="11" eb="13">
      <t>ビヒン</t>
    </rPh>
    <rPh sb="13" eb="15">
      <t>シュトク</t>
    </rPh>
    <rPh sb="15" eb="17">
      <t>シシュツ</t>
    </rPh>
    <phoneticPr fontId="3"/>
  </si>
  <si>
    <t>　　　　図書取得支出</t>
    <rPh sb="4" eb="6">
      <t>トショ</t>
    </rPh>
    <rPh sb="6" eb="8">
      <t>シュトク</t>
    </rPh>
    <rPh sb="8" eb="10">
      <t>シシュツ</t>
    </rPh>
    <phoneticPr fontId="3"/>
  </si>
  <si>
    <t>　　　　その他</t>
    <rPh sb="6" eb="7">
      <t>ホカ</t>
    </rPh>
    <phoneticPr fontId="3"/>
  </si>
  <si>
    <t>　　　　その他の事業収入</t>
    <phoneticPr fontId="3"/>
  </si>
  <si>
    <t>　　　　事務費収入</t>
    <phoneticPr fontId="3"/>
  </si>
  <si>
    <t>　　　　補助金事業収入(公費)</t>
    <phoneticPr fontId="3"/>
  </si>
  <si>
    <t>　　　　補助金事業収入(一般)</t>
    <phoneticPr fontId="3"/>
  </si>
  <si>
    <t>　　　　受託事業収入(公費)</t>
    <phoneticPr fontId="3"/>
  </si>
  <si>
    <t>　　　　受託事業収入(一般)</t>
    <phoneticPr fontId="3"/>
  </si>
  <si>
    <t>　　利用者等利用料収入</t>
    <phoneticPr fontId="3"/>
  </si>
  <si>
    <t>　　有価証券売却益</t>
    <phoneticPr fontId="3"/>
  </si>
  <si>
    <t>　　有価証券評価益</t>
    <phoneticPr fontId="3"/>
  </si>
  <si>
    <t>　　職員賞与支出</t>
    <phoneticPr fontId="3"/>
  </si>
  <si>
    <t>　　非常勤職員給与支出</t>
    <phoneticPr fontId="3"/>
  </si>
  <si>
    <t xml:space="preserve"> 　 派遣職員費支出</t>
    <rPh sb="3" eb="5">
      <t>ハケン</t>
    </rPh>
    <rPh sb="5" eb="7">
      <t>ショクイン</t>
    </rPh>
    <rPh sb="7" eb="8">
      <t>ヒ</t>
    </rPh>
    <phoneticPr fontId="3"/>
  </si>
  <si>
    <t>　　法定福利費支出</t>
    <phoneticPr fontId="3"/>
  </si>
  <si>
    <t>　　給食費支出</t>
    <phoneticPr fontId="3"/>
  </si>
  <si>
    <t>　　介護用品費支出</t>
    <phoneticPr fontId="3"/>
  </si>
  <si>
    <t>　　雑支出</t>
    <phoneticPr fontId="3"/>
  </si>
  <si>
    <t>　　福利厚生費支出</t>
    <phoneticPr fontId="3"/>
  </si>
  <si>
    <t>　　事務費支出</t>
    <phoneticPr fontId="3"/>
  </si>
  <si>
    <t>　　有価証券売却損</t>
    <phoneticPr fontId="3"/>
  </si>
  <si>
    <t>　　資産評価損</t>
    <phoneticPr fontId="3"/>
  </si>
  <si>
    <t>　　　　有価証券評価損</t>
    <phoneticPr fontId="3"/>
  </si>
  <si>
    <t>　　　　○○評価損</t>
    <phoneticPr fontId="3"/>
  </si>
  <si>
    <t>　　貸倒損失額</t>
    <phoneticPr fontId="3"/>
  </si>
  <si>
    <t>　　徴収不能額</t>
    <phoneticPr fontId="3"/>
  </si>
  <si>
    <t>　　　　国庫補助金収入</t>
    <rPh sb="4" eb="6">
      <t>コッコ</t>
    </rPh>
    <rPh sb="6" eb="9">
      <t>ホジョキン</t>
    </rPh>
    <rPh sb="9" eb="11">
      <t>シュウニュウ</t>
    </rPh>
    <phoneticPr fontId="3"/>
  </si>
  <si>
    <t>　　　　地方公共団体補助金収入</t>
    <rPh sb="4" eb="6">
      <t>チホウ</t>
    </rPh>
    <rPh sb="6" eb="8">
      <t>コウキョウ</t>
    </rPh>
    <rPh sb="8" eb="10">
      <t>ダンタイ</t>
    </rPh>
    <rPh sb="10" eb="13">
      <t>ホジョキン</t>
    </rPh>
    <rPh sb="13" eb="15">
      <t>シュウニュウ</t>
    </rPh>
    <phoneticPr fontId="3"/>
  </si>
  <si>
    <t>　　設備資金借入金元金償還補助金収入</t>
    <phoneticPr fontId="3"/>
  </si>
  <si>
    <t>　　施設整備等補助金収入</t>
    <phoneticPr fontId="3"/>
  </si>
  <si>
    <t>　　施設整備等寄附金収入</t>
    <rPh sb="2" eb="4">
      <t>シセツ</t>
    </rPh>
    <rPh sb="4" eb="6">
      <t>セイビ</t>
    </rPh>
    <rPh sb="6" eb="7">
      <t>ナド</t>
    </rPh>
    <rPh sb="7" eb="10">
      <t>キフキン</t>
    </rPh>
    <rPh sb="10" eb="12">
      <t>シュウニュウ</t>
    </rPh>
    <phoneticPr fontId="3"/>
  </si>
  <si>
    <t>　　設備資金借入金元金償還寄附金収入</t>
    <rPh sb="6" eb="9">
      <t>カリイレキン</t>
    </rPh>
    <rPh sb="9" eb="11">
      <t>ガンキン</t>
    </rPh>
    <rPh sb="11" eb="13">
      <t>ショウカン</t>
    </rPh>
    <rPh sb="13" eb="16">
      <t>キフキン</t>
    </rPh>
    <rPh sb="16" eb="18">
      <t>シュウニュウ</t>
    </rPh>
    <phoneticPr fontId="3"/>
  </si>
  <si>
    <t>　　車輌運搬具売却収入</t>
    <rPh sb="2" eb="4">
      <t>シャリョウ</t>
    </rPh>
    <phoneticPr fontId="3"/>
  </si>
  <si>
    <t>　　○○支出</t>
    <phoneticPr fontId="3"/>
  </si>
  <si>
    <t xml:space="preserve">  　退職給付引当資産取崩収入</t>
    <rPh sb="3" eb="5">
      <t>タイショク</t>
    </rPh>
    <rPh sb="5" eb="7">
      <t>キュウフ</t>
    </rPh>
    <rPh sb="7" eb="9">
      <t>ヒキアテ</t>
    </rPh>
    <rPh sb="9" eb="11">
      <t>シサン</t>
    </rPh>
    <rPh sb="11" eb="13">
      <t>トリクズシ</t>
    </rPh>
    <rPh sb="13" eb="15">
      <t>シュウニュウ</t>
    </rPh>
    <phoneticPr fontId="3"/>
  </si>
  <si>
    <r>
      <t>　事業</t>
    </r>
    <r>
      <rPr>
        <sz val="11"/>
        <color indexed="8"/>
        <rFont val="BIZ UD明朝 Medium"/>
        <family val="1"/>
        <charset val="128"/>
      </rPr>
      <t>活動資金収支差額(３)=(１)－(２)</t>
    </r>
    <rPh sb="1" eb="3">
      <t>ジギョウ</t>
    </rPh>
    <rPh sb="3" eb="5">
      <t>カツドウ</t>
    </rPh>
    <phoneticPr fontId="3"/>
  </si>
  <si>
    <t>社会福祉連携推進業務貸付金受取利息収入</t>
    <phoneticPr fontId="3"/>
  </si>
  <si>
    <t>　　器具及び備品取得支出</t>
    <phoneticPr fontId="3"/>
  </si>
  <si>
    <t>　　○○取得支出</t>
    <phoneticPr fontId="3"/>
  </si>
  <si>
    <t>　　器具及び備品売却収入</t>
    <phoneticPr fontId="3"/>
  </si>
  <si>
    <t>　　○○売却収入</t>
    <phoneticPr fontId="3"/>
  </si>
  <si>
    <t>　　○○収入</t>
    <phoneticPr fontId="3"/>
  </si>
  <si>
    <t>　　土地取得支出</t>
    <phoneticPr fontId="3"/>
  </si>
  <si>
    <t>　　建物取得支出</t>
    <phoneticPr fontId="3"/>
  </si>
  <si>
    <t>固定資産売却収入</t>
    <phoneticPr fontId="3"/>
  </si>
  <si>
    <t>固定資産取得支出</t>
    <phoneticPr fontId="3"/>
  </si>
  <si>
    <t>設備資金借入金収入</t>
    <phoneticPr fontId="3"/>
  </si>
  <si>
    <t>社会福祉連携推進業務設備資金借入金収入</t>
    <phoneticPr fontId="3"/>
  </si>
  <si>
    <t>設備資金借入金元金償還支出</t>
    <phoneticPr fontId="3"/>
  </si>
  <si>
    <t>社会福祉連携推進業務設備資金借入金元金償還支出</t>
    <phoneticPr fontId="3"/>
  </si>
  <si>
    <t>役員等長期借入金収入</t>
    <phoneticPr fontId="3"/>
  </si>
  <si>
    <t>社会福祉連携推進業務長期運営資金借入金収入</t>
    <phoneticPr fontId="3"/>
  </si>
  <si>
    <t>社会福祉連携推進業務長期貸付金回収収入</t>
    <phoneticPr fontId="3"/>
  </si>
  <si>
    <t>役員等長期借入金元金償還支出</t>
    <phoneticPr fontId="3"/>
  </si>
  <si>
    <t>社会福祉連携推進業務長期運営資金借入金元金償還支出</t>
    <phoneticPr fontId="3"/>
  </si>
  <si>
    <t xml:space="preserve"> </t>
    <phoneticPr fontId="3"/>
  </si>
  <si>
    <t>市区町村
町名、
丁目ー
番(地)ー
号</t>
    <rPh sb="0" eb="2">
      <t>シク</t>
    </rPh>
    <rPh sb="2" eb="4">
      <t>チョウソン</t>
    </rPh>
    <phoneticPr fontId="3"/>
  </si>
  <si>
    <t>チヨダクイイダチョウフジミ23-1-7-5</t>
    <phoneticPr fontId="3"/>
  </si>
  <si>
    <t>千代田区飯田町富士見２３-1-7-5</t>
    <rPh sb="0" eb="4">
      <t>チヨダク</t>
    </rPh>
    <rPh sb="4" eb="7">
      <t>イイダマチ</t>
    </rPh>
    <rPh sb="7" eb="10">
      <t>フジミ</t>
    </rPh>
    <phoneticPr fontId="3"/>
  </si>
  <si>
    <t>姓</t>
    <rPh sb="0" eb="1">
      <t>カバネ</t>
    </rPh>
    <phoneticPr fontId="3"/>
  </si>
  <si>
    <t>岩手県</t>
    <rPh sb="0" eb="3">
      <t>イワテケン</t>
    </rPh>
    <phoneticPr fontId="3"/>
  </si>
  <si>
    <t>イワテケン</t>
    <phoneticPr fontId="3"/>
  </si>
  <si>
    <t>　　　　施設関係支出(建物・構築物）相当分</t>
    <rPh sb="4" eb="6">
      <t>シセツ</t>
    </rPh>
    <rPh sb="6" eb="8">
      <t>カンケイ</t>
    </rPh>
    <rPh sb="8" eb="10">
      <t>シシュツ</t>
    </rPh>
    <rPh sb="18" eb="20">
      <t>ソウトウ</t>
    </rPh>
    <rPh sb="20" eb="21">
      <t>ブン</t>
    </rPh>
    <phoneticPr fontId="3"/>
  </si>
  <si>
    <t>　　　　設備関係支出(建物内の設備) 相当分</t>
    <rPh sb="4" eb="6">
      <t>セツビ</t>
    </rPh>
    <rPh sb="6" eb="8">
      <t>カンケイ</t>
    </rPh>
    <rPh sb="8" eb="10">
      <t>シシュツ</t>
    </rPh>
    <rPh sb="19" eb="21">
      <t>ソウトウ</t>
    </rPh>
    <rPh sb="21" eb="22">
      <t>ブン</t>
    </rPh>
    <phoneticPr fontId="3"/>
  </si>
  <si>
    <t>紫欄は手入力（変更時のみ）</t>
    <rPh sb="0" eb="1">
      <t>ムラサキ</t>
    </rPh>
    <rPh sb="1" eb="2">
      <t>ラン</t>
    </rPh>
    <rPh sb="3" eb="6">
      <t>テニュウリョク</t>
    </rPh>
    <rPh sb="7" eb="9">
      <t>ヘンコウ</t>
    </rPh>
    <rPh sb="9" eb="10">
      <t>トキ</t>
    </rPh>
    <phoneticPr fontId="3"/>
  </si>
  <si>
    <t>去年の元号</t>
    <rPh sb="0" eb="2">
      <t>キョネン</t>
    </rPh>
    <rPh sb="3" eb="5">
      <t>ゲンゴウ</t>
    </rPh>
    <phoneticPr fontId="3"/>
  </si>
  <si>
    <t>令和</t>
    <rPh sb="0" eb="2">
      <t>レイワ</t>
    </rPh>
    <phoneticPr fontId="3"/>
  </si>
  <si>
    <t>　　（当該元号の初年西暦）</t>
    <phoneticPr fontId="3"/>
  </si>
  <si>
    <t>今年の元号</t>
    <rPh sb="0" eb="2">
      <t>コトシ</t>
    </rPh>
    <rPh sb="3" eb="5">
      <t>ゲンゴウ</t>
    </rPh>
    <phoneticPr fontId="3"/>
  </si>
  <si>
    <t>明治</t>
    <rPh sb="0" eb="2">
      <t>メイジ</t>
    </rPh>
    <phoneticPr fontId="3"/>
  </si>
  <si>
    <t>大正</t>
    <rPh sb="0" eb="2">
      <t>タイショウ</t>
    </rPh>
    <phoneticPr fontId="3"/>
  </si>
  <si>
    <t>昭和</t>
    <rPh sb="0" eb="2">
      <t>ショウワ</t>
    </rPh>
    <phoneticPr fontId="3"/>
  </si>
  <si>
    <t>平成</t>
    <rPh sb="0" eb="2">
      <t>ヘイセイ</t>
    </rPh>
    <phoneticPr fontId="3"/>
  </si>
  <si>
    <t>元号が変わったら、</t>
    <rPh sb="0" eb="2">
      <t>ゲンゴウ</t>
    </rPh>
    <rPh sb="3" eb="4">
      <t>カ</t>
    </rPh>
    <phoneticPr fontId="3"/>
  </si>
  <si>
    <t>紫に入力し、</t>
    <rPh sb="0" eb="1">
      <t>ムラサキ</t>
    </rPh>
    <rPh sb="2" eb="4">
      <t>ニュウリョク</t>
    </rPh>
    <phoneticPr fontId="3"/>
  </si>
  <si>
    <t>表の元号セルのプルダウン</t>
    <rPh sb="0" eb="1">
      <t>ヒョウ</t>
    </rPh>
    <rPh sb="2" eb="4">
      <t>ゲンゴウ</t>
    </rPh>
    <phoneticPr fontId="3"/>
  </si>
  <si>
    <t>入力範囲を広げてください</t>
    <rPh sb="0" eb="4">
      <t>ニュウリョクハンイ</t>
    </rPh>
    <rPh sb="5" eb="6">
      <t>ヒロ</t>
    </rPh>
    <phoneticPr fontId="3"/>
  </si>
  <si>
    <t>今日の日付</t>
    <rPh sb="0" eb="2">
      <t>キョウ</t>
    </rPh>
    <rPh sb="3" eb="5">
      <t>ヒヅケ</t>
    </rPh>
    <phoneticPr fontId="3"/>
  </si>
  <si>
    <t>今年の4月30日を数値で表したもの</t>
    <rPh sb="0" eb="2">
      <t>コトシ</t>
    </rPh>
    <rPh sb="4" eb="5">
      <t>ガツ</t>
    </rPh>
    <rPh sb="7" eb="8">
      <t>ニチ</t>
    </rPh>
    <rPh sb="9" eb="11">
      <t>スウチ</t>
    </rPh>
    <rPh sb="12" eb="13">
      <t>アラワ</t>
    </rPh>
    <phoneticPr fontId="3"/>
  </si>
  <si>
    <t>令和の場合2019/1/1を数値とした４３４６６を表示する</t>
    <rPh sb="0" eb="2">
      <t>レイワ</t>
    </rPh>
    <rPh sb="3" eb="5">
      <t>バアイ</t>
    </rPh>
    <rPh sb="14" eb="16">
      <t>スウチ</t>
    </rPh>
    <rPh sb="25" eb="27">
      <t>ヒョウジ</t>
    </rPh>
    <phoneticPr fontId="3"/>
  </si>
  <si>
    <t>合併分離～の（年）マイナス１に365日を乗じる</t>
    <rPh sb="0" eb="4">
      <t>ガッペイブンリ</t>
    </rPh>
    <rPh sb="7" eb="8">
      <t>ネン</t>
    </rPh>
    <rPh sb="18" eb="19">
      <t>ニチ</t>
    </rPh>
    <rPh sb="20" eb="21">
      <t>ジョウ</t>
    </rPh>
    <phoneticPr fontId="3"/>
  </si>
  <si>
    <t>合併分離～の（月）が何月かによって、毎月1日の前日（前月末日）が1/1から何日目かを表示する（うるう年対応はしていない）</t>
    <rPh sb="0" eb="4">
      <t>ガッペイブンリ</t>
    </rPh>
    <rPh sb="7" eb="8">
      <t>ツキ</t>
    </rPh>
    <rPh sb="10" eb="12">
      <t>ナンガツ</t>
    </rPh>
    <rPh sb="18" eb="20">
      <t>マイツキ</t>
    </rPh>
    <rPh sb="20" eb="22">
      <t>ツイタチ</t>
    </rPh>
    <rPh sb="23" eb="25">
      <t>ゼンジツ</t>
    </rPh>
    <rPh sb="26" eb="28">
      <t>ゼンゲツ</t>
    </rPh>
    <rPh sb="28" eb="30">
      <t>マツジツ</t>
    </rPh>
    <rPh sb="37" eb="40">
      <t>ナンニチメ</t>
    </rPh>
    <rPh sb="42" eb="44">
      <t>ヒョウジ</t>
    </rPh>
    <rPh sb="50" eb="53">
      <t>ドシタイオウ</t>
    </rPh>
    <phoneticPr fontId="3"/>
  </si>
  <si>
    <t>合併分離～の年月の前月最終日の日付（数値）が表示される</t>
    <rPh sb="0" eb="4">
      <t>ガッペイブンリ</t>
    </rPh>
    <rPh sb="6" eb="8">
      <t>ネンゲツ</t>
    </rPh>
    <rPh sb="9" eb="14">
      <t>ゼンゲツサイシュウビ</t>
    </rPh>
    <rPh sb="15" eb="17">
      <t>ヒヅケ</t>
    </rPh>
    <rPh sb="18" eb="20">
      <t>スウチ</t>
    </rPh>
    <rPh sb="22" eb="24">
      <t>ヒョウジ</t>
    </rPh>
    <phoneticPr fontId="3"/>
  </si>
  <si>
    <t>合併分離～の年月の前月最終日の日付が、今年の4月30日より前か後かを計算（マイナスだと前。プラスだと後を意味する）</t>
    <rPh sb="19" eb="21">
      <t>コトシ</t>
    </rPh>
    <rPh sb="23" eb="24">
      <t>ガツ</t>
    </rPh>
    <rPh sb="26" eb="27">
      <t>ニチ</t>
    </rPh>
    <rPh sb="29" eb="30">
      <t>マエ</t>
    </rPh>
    <rPh sb="31" eb="32">
      <t>アト</t>
    </rPh>
    <rPh sb="34" eb="36">
      <t>ケイサン</t>
    </rPh>
    <rPh sb="43" eb="44">
      <t>マエ</t>
    </rPh>
    <rPh sb="50" eb="51">
      <t>アト</t>
    </rPh>
    <rPh sb="52" eb="54">
      <t>イミ</t>
    </rPh>
    <phoneticPr fontId="3"/>
  </si>
  <si>
    <t>合併分離の場合、１０が表示される。名称変更の場合は５０が表示される</t>
    <rPh sb="0" eb="2">
      <t>ガッペイ</t>
    </rPh>
    <rPh sb="2" eb="4">
      <t>ブンリ</t>
    </rPh>
    <rPh sb="5" eb="7">
      <t>バアイ</t>
    </rPh>
    <rPh sb="11" eb="13">
      <t>ヒョウジ</t>
    </rPh>
    <rPh sb="17" eb="19">
      <t>メイショウ</t>
    </rPh>
    <rPh sb="19" eb="21">
      <t>ヘンコウ</t>
    </rPh>
    <rPh sb="22" eb="24">
      <t>バアイ</t>
    </rPh>
    <rPh sb="28" eb="30">
      <t>ヒョウジ</t>
    </rPh>
    <phoneticPr fontId="3"/>
  </si>
  <si>
    <t>今日の元号付き標記</t>
    <rPh sb="0" eb="2">
      <t>キョウ</t>
    </rPh>
    <phoneticPr fontId="3"/>
  </si>
  <si>
    <t>今年の元号の年</t>
    <rPh sb="0" eb="2">
      <t>コトシ</t>
    </rPh>
    <rPh sb="3" eb="5">
      <t>ゲンゴウ</t>
    </rPh>
    <rPh sb="6" eb="7">
      <t>トシ</t>
    </rPh>
    <phoneticPr fontId="3"/>
  </si>
  <si>
    <t>昨年の元号の年</t>
    <rPh sb="0" eb="2">
      <t>サクネン</t>
    </rPh>
    <rPh sb="3" eb="5">
      <t>ゲンゴウ</t>
    </rPh>
    <rPh sb="6" eb="7">
      <t>トシ</t>
    </rPh>
    <phoneticPr fontId="3"/>
  </si>
  <si>
    <t>様式名（バージョン表記）</t>
    <rPh sb="0" eb="3">
      <t>ヨウシキメイ</t>
    </rPh>
    <rPh sb="9" eb="11">
      <t>ヒョウキ</t>
    </rPh>
    <phoneticPr fontId="3"/>
  </si>
  <si>
    <t>各用紙の右下の記号</t>
    <rPh sb="0" eb="3">
      <t>カクヨウシ</t>
    </rPh>
    <rPh sb="4" eb="6">
      <t>ミギシタ</t>
    </rPh>
    <rPh sb="7" eb="9">
      <t>キゴウ</t>
    </rPh>
    <phoneticPr fontId="3"/>
  </si>
  <si>
    <t>の意味で付番</t>
    <rPh sb="1" eb="3">
      <t>イミ</t>
    </rPh>
    <rPh sb="4" eb="6">
      <t>フバン</t>
    </rPh>
    <phoneticPr fontId="3"/>
  </si>
  <si>
    <t>作成年月日＋N定Ｋども園</t>
    <rPh sb="0" eb="5">
      <t>サクセイネンガッピ</t>
    </rPh>
    <rPh sb="7" eb="8">
      <t>サダ</t>
    </rPh>
    <rPh sb="11" eb="12">
      <t>エン</t>
    </rPh>
    <phoneticPr fontId="3"/>
  </si>
  <si>
    <t>認可年の元号の初年の1/1の数値</t>
    <rPh sb="0" eb="2">
      <t>ニンカ</t>
    </rPh>
    <rPh sb="2" eb="3">
      <t>トシ</t>
    </rPh>
    <rPh sb="4" eb="6">
      <t>ゲンゴウ</t>
    </rPh>
    <rPh sb="7" eb="9">
      <t>ショネン</t>
    </rPh>
    <rPh sb="14" eb="16">
      <t>スウチ</t>
    </rPh>
    <phoneticPr fontId="3"/>
  </si>
  <si>
    <t>認可年の元号の初年の西暦</t>
    <rPh sb="0" eb="2">
      <t>ニンカ</t>
    </rPh>
    <rPh sb="2" eb="3">
      <t>トシ</t>
    </rPh>
    <rPh sb="4" eb="6">
      <t>ゲンゴウ</t>
    </rPh>
    <rPh sb="7" eb="9">
      <t>ショネン</t>
    </rPh>
    <rPh sb="10" eb="12">
      <t>セイレキ</t>
    </rPh>
    <phoneticPr fontId="3"/>
  </si>
  <si>
    <t>認可年を西暦に直したもの</t>
    <rPh sb="0" eb="3">
      <t>ニンカネン</t>
    </rPh>
    <rPh sb="4" eb="6">
      <t>セイレキ</t>
    </rPh>
    <rPh sb="7" eb="8">
      <t>ナオ</t>
    </rPh>
    <phoneticPr fontId="3"/>
  </si>
  <si>
    <t>認可年月日を数値にしたもの</t>
    <rPh sb="0" eb="5">
      <t>ニンカネンガッピ</t>
    </rPh>
    <rPh sb="6" eb="8">
      <t>スウチ</t>
    </rPh>
    <phoneticPr fontId="3"/>
  </si>
  <si>
    <t>　　１法人に１園のみの場合は１園目のタテの欄のみにご記入ください。
　　５園以上ある場合はファイルをコピーして作成してください。</t>
    <rPh sb="15" eb="16">
      <t>エン</t>
    </rPh>
    <rPh sb="16" eb="17">
      <t>メ</t>
    </rPh>
    <rPh sb="55" eb="57">
      <t>サクセイ</t>
    </rPh>
    <phoneticPr fontId="3"/>
  </si>
  <si>
    <t>　名称変更、廃止、
　休校・募集停止、
　合併・分離とその事由</t>
    <rPh sb="1" eb="5">
      <t>メイショウヘンコウ</t>
    </rPh>
    <rPh sb="6" eb="8">
      <t>ハイシ</t>
    </rPh>
    <rPh sb="11" eb="13">
      <t>キュウコウ</t>
    </rPh>
    <rPh sb="14" eb="18">
      <t>ボシュウテイシ</t>
    </rPh>
    <rPh sb="21" eb="23">
      <t>ガッペイ</t>
    </rPh>
    <rPh sb="24" eb="26">
      <t>ブンリ</t>
    </rPh>
    <rPh sb="29" eb="31">
      <t>ジユウ</t>
    </rPh>
    <phoneticPr fontId="6"/>
  </si>
  <si>
    <t>名称変更、廃止、
　休校・募集停止、
　合併・分離
年月</t>
    <rPh sb="0" eb="2">
      <t>メイショウ</t>
    </rPh>
    <rPh sb="2" eb="4">
      <t>ヘンコウ</t>
    </rPh>
    <rPh sb="5" eb="7">
      <t>ハイシ</t>
    </rPh>
    <rPh sb="10" eb="12">
      <t>キュウコウ</t>
    </rPh>
    <rPh sb="13" eb="15">
      <t>ボシュウ</t>
    </rPh>
    <rPh sb="15" eb="17">
      <t>テイシ</t>
    </rPh>
    <rPh sb="20" eb="22">
      <t>ガッペイ</t>
    </rPh>
    <rPh sb="23" eb="25">
      <t>ブンリ</t>
    </rPh>
    <rPh sb="26" eb="27">
      <t>ネン</t>
    </rPh>
    <rPh sb="27" eb="28">
      <t>ガツ</t>
    </rPh>
    <phoneticPr fontId="6"/>
  </si>
  <si>
    <t>合併・分離、休校、廃止等とその事由の番号のみ抽出　1校でも合併分離があるとI列に「１」が表示される</t>
    <rPh sb="18" eb="20">
      <t>バンゴウ</t>
    </rPh>
    <rPh sb="22" eb="24">
      <t>チュウシュツ</t>
    </rPh>
    <rPh sb="26" eb="27">
      <t>コウ</t>
    </rPh>
    <rPh sb="29" eb="33">
      <t>ガッペイブンリ</t>
    </rPh>
    <rPh sb="38" eb="39">
      <t>レツ</t>
    </rPh>
    <rPh sb="44" eb="46">
      <t>ヒョウジ</t>
    </rPh>
    <phoneticPr fontId="6"/>
  </si>
  <si>
    <t>名称変更した場合のみ「５」と表示される　　1校でも該当があるとI列に「2」が表示される</t>
    <rPh sb="0" eb="4">
      <t>メイショウヘンコウ</t>
    </rPh>
    <rPh sb="6" eb="8">
      <t>バアイ</t>
    </rPh>
    <rPh sb="14" eb="16">
      <t>ヒョウジ</t>
    </rPh>
    <rPh sb="22" eb="23">
      <t>コウ</t>
    </rPh>
    <rPh sb="25" eb="27">
      <t>ガイトウ</t>
    </rPh>
    <rPh sb="32" eb="33">
      <t>レツ</t>
    </rPh>
    <rPh sb="38" eb="40">
      <t>ヒョウジ</t>
    </rPh>
    <phoneticPr fontId="6"/>
  </si>
  <si>
    <t>【</t>
    <phoneticPr fontId="3"/>
  </si>
  <si>
    <t>】</t>
    <phoneticPr fontId="3"/>
  </si>
  <si>
    <t>今年の２月１日を数値にしたもの</t>
    <rPh sb="0" eb="2">
      <t>コトシ</t>
    </rPh>
    <rPh sb="4" eb="5">
      <t>ガツ</t>
    </rPh>
    <rPh sb="6" eb="7">
      <t>ニチ</t>
    </rPh>
    <rPh sb="8" eb="10">
      <t>スウチ</t>
    </rPh>
    <phoneticPr fontId="3"/>
  </si>
  <si>
    <t>3.男女共学</t>
    <phoneticPr fontId="3"/>
  </si>
  <si>
    <t>1.男子校</t>
    <phoneticPr fontId="3"/>
  </si>
  <si>
    <t>1.廃止</t>
    <phoneticPr fontId="3"/>
  </si>
  <si>
    <t>2.休校・募集停止</t>
    <phoneticPr fontId="3"/>
  </si>
  <si>
    <t>5.名称変更</t>
    <phoneticPr fontId="3"/>
  </si>
  <si>
    <t>１園目</t>
  </si>
  <si>
    <t>２園目</t>
  </si>
  <si>
    <t>３園目</t>
  </si>
  <si>
    <t>４園目</t>
  </si>
  <si>
    <t>昨年度の法人種別</t>
    <rPh sb="0" eb="2">
      <t>サクネン</t>
    </rPh>
    <rPh sb="2" eb="3">
      <t>ド</t>
    </rPh>
    <rPh sb="4" eb="8">
      <t>ホウジンシュベツ</t>
    </rPh>
    <phoneticPr fontId="3"/>
  </si>
  <si>
    <t>[法人（設置者）・学校の概要］</t>
    <phoneticPr fontId="3"/>
  </si>
  <si>
    <t>学校所在地</t>
    <rPh sb="0" eb="2">
      <t>ガッコウ</t>
    </rPh>
    <phoneticPr fontId="3"/>
  </si>
  <si>
    <t>学校
郵便番号</t>
    <rPh sb="0" eb="2">
      <t>ガッコウ</t>
    </rPh>
    <phoneticPr fontId="3"/>
  </si>
  <si>
    <t>学校
電話番号</t>
    <rPh sb="0" eb="2">
      <t>ガッコウ</t>
    </rPh>
    <phoneticPr fontId="3"/>
  </si>
  <si>
    <r>
      <t>収 支 差 額</t>
    </r>
    <r>
      <rPr>
        <b/>
        <sz val="12"/>
        <rFont val="ＭＳ Ｐゴシック"/>
        <family val="3"/>
        <charset val="128"/>
      </rPr>
      <t xml:space="preserve">
（区分２「j計」－　区分３「ｇ計」）</t>
    </r>
    <phoneticPr fontId="3"/>
  </si>
  <si>
    <r>
      <t xml:space="preserve">その他の法人・個人
</t>
    </r>
    <r>
      <rPr>
        <sz val="15"/>
        <rFont val="BIZ UDPゴシック"/>
        <family val="3"/>
        <charset val="128"/>
      </rPr>
      <t>社会福祉法人認定こども園用</t>
    </r>
    <phoneticPr fontId="3"/>
  </si>
  <si>
    <t xml:space="preserve"> </t>
    <phoneticPr fontId="3"/>
  </si>
  <si>
    <t>学校法人</t>
    <rPh sb="0" eb="4">
      <t>ガッコウホウジン</t>
    </rPh>
    <phoneticPr fontId="3"/>
  </si>
  <si>
    <t>その他の法人</t>
    <rPh sb="2" eb="3">
      <t>ホカ</t>
    </rPh>
    <rPh sb="4" eb="6">
      <t>ホウジン</t>
    </rPh>
    <phoneticPr fontId="3"/>
  </si>
  <si>
    <t>個人</t>
    <rPh sb="0" eb="2">
      <t>コジン</t>
    </rPh>
    <phoneticPr fontId="3"/>
  </si>
  <si>
    <t>その他の法人</t>
    <rPh sb="2" eb="3">
      <t>ホカ</t>
    </rPh>
    <rPh sb="4" eb="6">
      <t>ホウジン</t>
    </rPh>
    <phoneticPr fontId="3"/>
  </si>
  <si>
    <t>新設のため該当なし</t>
    <rPh sb="0" eb="2">
      <t>シンセツ</t>
    </rPh>
    <rPh sb="5" eb="7">
      <t>ガイトウ</t>
    </rPh>
    <phoneticPr fontId="3"/>
  </si>
  <si>
    <t>セイ</t>
    <phoneticPr fontId="3"/>
  </si>
  <si>
    <t>メイ</t>
    <phoneticPr fontId="3"/>
  </si>
  <si>
    <t>法　人　・　学　校　等　名</t>
    <rPh sb="6" eb="7">
      <t>ガク</t>
    </rPh>
    <rPh sb="8" eb="9">
      <t>コウ</t>
    </rPh>
    <rPh sb="10" eb="11">
      <t>ナド</t>
    </rPh>
    <phoneticPr fontId="3"/>
  </si>
  <si>
    <t>昨年の３月３１日を数値にしたもの</t>
    <rPh sb="0" eb="2">
      <t>サクネン</t>
    </rPh>
    <rPh sb="4" eb="5">
      <t>ガツ</t>
    </rPh>
    <rPh sb="7" eb="8">
      <t>ニチ</t>
    </rPh>
    <rPh sb="9" eb="11">
      <t>スウチ</t>
    </rPh>
    <phoneticPr fontId="3"/>
  </si>
  <si>
    <t>合併分離～の年月の前月最終日の日付（数値　３７行目から４０行目で入れた年月の、前月末日）が表示される</t>
    <rPh sb="0" eb="4">
      <t>ガッペイブンリ</t>
    </rPh>
    <rPh sb="6" eb="8">
      <t>ネンゲツ</t>
    </rPh>
    <rPh sb="9" eb="14">
      <t>ゼンゲツサイシュウビ</t>
    </rPh>
    <rPh sb="15" eb="17">
      <t>ヒヅケ</t>
    </rPh>
    <rPh sb="18" eb="20">
      <t>スウチ</t>
    </rPh>
    <rPh sb="23" eb="25">
      <t>ギョウメ</t>
    </rPh>
    <rPh sb="29" eb="31">
      <t>ギョウメ</t>
    </rPh>
    <rPh sb="32" eb="33">
      <t>イ</t>
    </rPh>
    <rPh sb="35" eb="37">
      <t>ネンゲツ</t>
    </rPh>
    <rPh sb="39" eb="43">
      <t>ゼンゲツマツジツ</t>
    </rPh>
    <rPh sb="45" eb="47">
      <t>ヒョウジ</t>
    </rPh>
    <phoneticPr fontId="3"/>
  </si>
  <si>
    <t>昨年３月末以前に、廃止日があるということは、調査年度の決算書が無いはず（残務処理法人が残っているか？）なので、該当するものは〇年度決算無と表示する</t>
    <rPh sb="0" eb="2">
      <t>サクネン</t>
    </rPh>
    <rPh sb="3" eb="7">
      <t>ガツマツイゼン</t>
    </rPh>
    <rPh sb="9" eb="11">
      <t>ハイシ</t>
    </rPh>
    <rPh sb="11" eb="12">
      <t>ビ</t>
    </rPh>
    <rPh sb="22" eb="26">
      <t>チョウサネンド</t>
    </rPh>
    <rPh sb="27" eb="30">
      <t>ケッサンショ</t>
    </rPh>
    <rPh sb="31" eb="32">
      <t>ナ</t>
    </rPh>
    <rPh sb="36" eb="42">
      <t>ザンムショリホウジン</t>
    </rPh>
    <rPh sb="43" eb="44">
      <t>ノコ</t>
    </rPh>
    <rPh sb="55" eb="57">
      <t>ガイトウ</t>
    </rPh>
    <rPh sb="63" eb="65">
      <t>ネンド</t>
    </rPh>
    <rPh sb="65" eb="67">
      <t>ケッサン</t>
    </rPh>
    <rPh sb="67" eb="68">
      <t>ナシ</t>
    </rPh>
    <rPh sb="69" eb="71">
      <t>ヒョウジ</t>
    </rPh>
    <phoneticPr fontId="3"/>
  </si>
  <si>
    <t>幼稚園・認定こども園が区分２、３記入不要を示す場合「０パンチ」を表示（調査年の２月１日以降認可、または調査年前年の３月末までに廃止の場合に表示する）</t>
    <rPh sb="0" eb="3">
      <t>ヨウチエン</t>
    </rPh>
    <rPh sb="4" eb="6">
      <t>ニンテイ</t>
    </rPh>
    <rPh sb="9" eb="10">
      <t>エン</t>
    </rPh>
    <rPh sb="11" eb="13">
      <t>クブン</t>
    </rPh>
    <rPh sb="16" eb="20">
      <t>キニュウフヨウ</t>
    </rPh>
    <rPh sb="21" eb="22">
      <t>シメ</t>
    </rPh>
    <rPh sb="23" eb="25">
      <t>バアイ</t>
    </rPh>
    <rPh sb="32" eb="34">
      <t>ヒョウジ</t>
    </rPh>
    <rPh sb="35" eb="38">
      <t>チョウサネン</t>
    </rPh>
    <rPh sb="40" eb="41">
      <t>ガツ</t>
    </rPh>
    <rPh sb="42" eb="43">
      <t>ニチ</t>
    </rPh>
    <rPh sb="43" eb="47">
      <t>イコウニンカ</t>
    </rPh>
    <rPh sb="51" eb="54">
      <t>チョウサネン</t>
    </rPh>
    <rPh sb="54" eb="56">
      <t>ゼンネン</t>
    </rPh>
    <rPh sb="58" eb="60">
      <t>ガツマツ</t>
    </rPh>
    <rPh sb="63" eb="65">
      <t>ハイシ</t>
    </rPh>
    <rPh sb="66" eb="68">
      <t>バアイ</t>
    </rPh>
    <rPh sb="69" eb="71">
      <t>ヒョウジ</t>
    </rPh>
    <phoneticPr fontId="6"/>
  </si>
  <si>
    <t>０パンチと判定した場合「１」サインが入ります</t>
    <rPh sb="5" eb="7">
      <t>ハンテイ</t>
    </rPh>
    <rPh sb="9" eb="11">
      <t>バアイ</t>
    </rPh>
    <rPh sb="18" eb="19">
      <t>ハイ</t>
    </rPh>
    <phoneticPr fontId="6"/>
  </si>
  <si>
    <t>３７行目で「１廃止」を選び、前行で「〇年度決算無」と表示が出たものは、「８」と表示が出る</t>
    <rPh sb="2" eb="4">
      <t>ギョウメ</t>
    </rPh>
    <rPh sb="7" eb="9">
      <t>ハイシ</t>
    </rPh>
    <rPh sb="11" eb="12">
      <t>エラ</t>
    </rPh>
    <rPh sb="14" eb="15">
      <t>マエ</t>
    </rPh>
    <rPh sb="15" eb="16">
      <t>ユキ</t>
    </rPh>
    <rPh sb="19" eb="21">
      <t>ネンド</t>
    </rPh>
    <rPh sb="21" eb="23">
      <t>ケッサン</t>
    </rPh>
    <rPh sb="23" eb="24">
      <t>ナシ</t>
    </rPh>
    <rPh sb="26" eb="28">
      <t>ヒョウジ</t>
    </rPh>
    <rPh sb="29" eb="30">
      <t>デ</t>
    </rPh>
    <rPh sb="39" eb="41">
      <t>ヒョウジ</t>
    </rPh>
    <rPh sb="42" eb="43">
      <t>デ</t>
    </rPh>
    <phoneticPr fontId="3"/>
  </si>
  <si>
    <t>以下のうち、青地部分は関数が入っています　取り扱いに注意してください（左端に、関数の概要を書いています）</t>
    <rPh sb="0" eb="2">
      <t>イカ</t>
    </rPh>
    <rPh sb="6" eb="10">
      <t>アオジブブン</t>
    </rPh>
    <rPh sb="11" eb="13">
      <t>カンスウ</t>
    </rPh>
    <rPh sb="14" eb="15">
      <t>ハイ</t>
    </rPh>
    <rPh sb="21" eb="22">
      <t>ト</t>
    </rPh>
    <rPh sb="35" eb="37">
      <t>ヒダリハシ</t>
    </rPh>
    <rPh sb="39" eb="41">
      <t>カンスウ</t>
    </rPh>
    <rPh sb="42" eb="44">
      <t>ガイヨウ</t>
    </rPh>
    <rPh sb="45" eb="46">
      <t>カ</t>
    </rPh>
    <phoneticPr fontId="3"/>
  </si>
  <si>
    <t>（プルダウンは別途、１３１行目以下に入っています）</t>
    <rPh sb="7" eb="9">
      <t>ベット</t>
    </rPh>
    <rPh sb="13" eb="17">
      <t>ギョウメイカ</t>
    </rPh>
    <rPh sb="18" eb="19">
      <t>ハイ</t>
    </rPh>
    <phoneticPr fontId="3"/>
  </si>
  <si>
    <t>３７行目で選択した「・１廃止　２休校・募停　４合併・分離　５名称変更」の事由から、左の１文字（数字のみ）抽出</t>
    <rPh sb="2" eb="4">
      <t>ギョウメ</t>
    </rPh>
    <rPh sb="5" eb="7">
      <t>センタク</t>
    </rPh>
    <rPh sb="12" eb="14">
      <t>ハイシ</t>
    </rPh>
    <rPh sb="16" eb="18">
      <t>キュウコウ</t>
    </rPh>
    <rPh sb="19" eb="20">
      <t>ボ</t>
    </rPh>
    <rPh sb="20" eb="21">
      <t>テイ</t>
    </rPh>
    <rPh sb="23" eb="25">
      <t>ガッペイ</t>
    </rPh>
    <rPh sb="30" eb="34">
      <t>メイショウヘンコウ</t>
    </rPh>
    <rPh sb="41" eb="42">
      <t>ヒダリ</t>
    </rPh>
    <rPh sb="44" eb="46">
      <t>モジ</t>
    </rPh>
    <rPh sb="47" eb="49">
      <t>スウジ</t>
    </rPh>
    <rPh sb="52" eb="54">
      <t>チュウシュツ</t>
    </rPh>
    <phoneticPr fontId="3"/>
  </si>
  <si>
    <t>4.認定こども園（幼保連携型)</t>
    <phoneticPr fontId="3"/>
  </si>
  <si>
    <t>昨年の５月１日を数値化したもの</t>
    <rPh sb="0" eb="2">
      <t>サクネン</t>
    </rPh>
    <rPh sb="4" eb="5">
      <t>ガツ</t>
    </rPh>
    <rPh sb="6" eb="7">
      <t>ニチ</t>
    </rPh>
    <rPh sb="8" eb="11">
      <t>スウチカ</t>
    </rPh>
    <phoneticPr fontId="3"/>
  </si>
  <si>
    <t>昨年の５月１日以降に認可された場合は「１」が表示される</t>
    <rPh sb="0" eb="2">
      <t>サクネン</t>
    </rPh>
    <rPh sb="4" eb="5">
      <t>ガツ</t>
    </rPh>
    <rPh sb="6" eb="7">
      <t>ニチ</t>
    </rPh>
    <rPh sb="7" eb="9">
      <t>イコウ</t>
    </rPh>
    <rPh sb="10" eb="12">
      <t>ニンカ</t>
    </rPh>
    <rPh sb="15" eb="17">
      <t>バアイ</t>
    </rPh>
    <rPh sb="22" eb="24">
      <t>ヒョウジ</t>
    </rPh>
    <phoneticPr fontId="3"/>
  </si>
  <si>
    <t>2.女子校</t>
    <phoneticPr fontId="3"/>
  </si>
  <si>
    <r>
      <rPr>
        <sz val="12"/>
        <rFont val="BIZ UDPゴシック"/>
        <family val="3"/>
        <charset val="128"/>
      </rPr>
      <t xml:space="preserve">（認定こども園の）
</t>
    </r>
    <r>
      <rPr>
        <sz val="14"/>
        <rFont val="BIZ UDPゴシック"/>
        <family val="3"/>
        <charset val="128"/>
      </rPr>
      <t>認可年月日</t>
    </r>
    <rPh sb="10" eb="15">
      <t>ニンカネンガッピ</t>
    </rPh>
    <phoneticPr fontId="3"/>
  </si>
  <si>
    <t>01：工業　　　05：教育・社会福祉
02：農業　　　06：商業実務
03：医療　　　07：服飾・家政
04：衛生　　　08：文化・教養</t>
    <rPh sb="3" eb="5">
      <t>コウギョウ</t>
    </rPh>
    <rPh sb="22" eb="24">
      <t>ノウギョウ</t>
    </rPh>
    <rPh sb="38" eb="40">
      <t>イリョウ</t>
    </rPh>
    <phoneticPr fontId="3"/>
  </si>
  <si>
    <t>※</t>
    <phoneticPr fontId="3"/>
  </si>
  <si>
    <t>【その他の法人の場合】</t>
    <rPh sb="3" eb="4">
      <t>ホカ</t>
    </rPh>
    <rPh sb="5" eb="7">
      <t>ホウジン</t>
    </rPh>
    <rPh sb="8" eb="10">
      <t>バアイ</t>
    </rPh>
    <phoneticPr fontId="3"/>
  </si>
  <si>
    <t>ひとつの学校（園）を設置している法人は、「法人種別＋法人名」を記入してください。</t>
    <rPh sb="4" eb="6">
      <t>ガッコウ</t>
    </rPh>
    <rPh sb="7" eb="8">
      <t>エン</t>
    </rPh>
    <rPh sb="10" eb="12">
      <t>セッチ</t>
    </rPh>
    <rPh sb="16" eb="18">
      <t>ホウジン</t>
    </rPh>
    <rPh sb="21" eb="25">
      <t>ホウジンシュベツ</t>
    </rPh>
    <rPh sb="26" eb="29">
      <t>ホウジンナ</t>
    </rPh>
    <rPh sb="31" eb="33">
      <t>キニュウ</t>
    </rPh>
    <phoneticPr fontId="3"/>
  </si>
  <si>
    <t>例）　社会福祉法人私学振興共済会</t>
    <rPh sb="0" eb="1">
      <t>レイ</t>
    </rPh>
    <rPh sb="3" eb="9">
      <t>シャカイフクシホウジン</t>
    </rPh>
    <rPh sb="9" eb="13">
      <t>シガクシンコウ</t>
    </rPh>
    <rPh sb="13" eb="16">
      <t>キョウサイカイ</t>
    </rPh>
    <phoneticPr fontId="3"/>
  </si>
  <si>
    <t>複数の学校（園）を設置している法人は、「法人種別+法人名＋学校（園）名」
を記入してください。</t>
    <phoneticPr fontId="3"/>
  </si>
  <si>
    <t>例）　社会福祉法人私学振興共済会　九段認定こども園</t>
    <rPh sb="0" eb="1">
      <t>レイ</t>
    </rPh>
    <rPh sb="3" eb="9">
      <t>シャカイフクシホウジン</t>
    </rPh>
    <rPh sb="9" eb="13">
      <t>シガクシンコウ</t>
    </rPh>
    <rPh sb="13" eb="16">
      <t>キョウサイカイ</t>
    </rPh>
    <rPh sb="17" eb="19">
      <t>クダン</t>
    </rPh>
    <rPh sb="19" eb="21">
      <t>ニンテイ</t>
    </rPh>
    <rPh sb="24" eb="25">
      <t>エン</t>
    </rPh>
    <phoneticPr fontId="3"/>
  </si>
  <si>
    <t>【 個 人 の 場 合 】</t>
    <rPh sb="2" eb="3">
      <t>コ</t>
    </rPh>
    <rPh sb="4" eb="5">
      <t>ヒト</t>
    </rPh>
    <rPh sb="8" eb="9">
      <t>バ</t>
    </rPh>
    <rPh sb="10" eb="11">
      <t>ゴウ</t>
    </rPh>
    <phoneticPr fontId="3"/>
  </si>
  <si>
    <t>設置している学校（園）の名称を記入してください。</t>
    <phoneticPr fontId="3"/>
  </si>
  <si>
    <t xml:space="preserve"> 法人・
学校等名
※</t>
    <rPh sb="1" eb="3">
      <t>ホウジン</t>
    </rPh>
    <rPh sb="5" eb="7">
      <t>ガッコウ</t>
    </rPh>
    <rPh sb="7" eb="8">
      <t>トウ</t>
    </rPh>
    <phoneticPr fontId="3"/>
  </si>
  <si>
    <t>4.分離</t>
    <phoneticPr fontId="3"/>
  </si>
  <si>
    <t>3.合併</t>
    <phoneticPr fontId="3"/>
  </si>
  <si>
    <t>クダンアイジエン</t>
    <phoneticPr fontId="3"/>
  </si>
  <si>
    <t>九段愛児園</t>
    <rPh sb="0" eb="2">
      <t>クダン</t>
    </rPh>
    <rPh sb="2" eb="4">
      <t>アイジ</t>
    </rPh>
    <rPh sb="4" eb="5">
      <t>エン</t>
    </rPh>
    <phoneticPr fontId="3"/>
  </si>
  <si>
    <t>認可クラス数</t>
  </si>
  <si>
    <t>03</t>
  </si>
  <si>
    <t>23</t>
  </si>
  <si>
    <t>38</t>
  </si>
  <si>
    <t>08</t>
  </si>
  <si>
    <t>33</t>
  </si>
  <si>
    <t>47</t>
  </si>
  <si>
    <t>21</t>
  </si>
  <si>
    <t>45</t>
  </si>
  <si>
    <t>04</t>
  </si>
  <si>
    <t>26</t>
  </si>
  <si>
    <t>43</t>
  </si>
  <si>
    <t>10</t>
  </si>
  <si>
    <t>34</t>
  </si>
  <si>
    <t>37</t>
  </si>
  <si>
    <t>39</t>
  </si>
  <si>
    <t>41</t>
  </si>
  <si>
    <t>11</t>
  </si>
  <si>
    <t>24</t>
  </si>
  <si>
    <t>06</t>
  </si>
  <si>
    <t>35</t>
  </si>
  <si>
    <t>19</t>
  </si>
  <si>
    <t>25</t>
  </si>
  <si>
    <t>46</t>
  </si>
  <si>
    <t>05</t>
  </si>
  <si>
    <t>15</t>
  </si>
  <si>
    <t>14</t>
  </si>
  <si>
    <t>02</t>
  </si>
  <si>
    <t>22</t>
  </si>
  <si>
    <t>17</t>
  </si>
  <si>
    <t>12</t>
  </si>
  <si>
    <t>27</t>
  </si>
  <si>
    <t>44</t>
  </si>
  <si>
    <t>42</t>
  </si>
  <si>
    <t>20</t>
  </si>
  <si>
    <t>31</t>
  </si>
  <si>
    <t>32</t>
  </si>
  <si>
    <t>13</t>
  </si>
  <si>
    <t>36</t>
  </si>
  <si>
    <t>09</t>
  </si>
  <si>
    <t>29</t>
  </si>
  <si>
    <t>16</t>
  </si>
  <si>
    <t>18</t>
  </si>
  <si>
    <t>40</t>
  </si>
  <si>
    <t>07</t>
  </si>
  <si>
    <t>28</t>
  </si>
  <si>
    <t>01</t>
  </si>
  <si>
    <t>30</t>
  </si>
  <si>
    <t>幼稚園・認定こども園種別</t>
  </si>
  <si>
    <t>職業実践専門課程の有無</t>
  </si>
  <si>
    <t>分野　（複数可）</t>
  </si>
  <si>
    <t>幼稚園・認定こども園のみ記入</t>
  </si>
  <si>
    <t>専修学校専門課程のみ記入</t>
  </si>
  <si>
    <t>専修学校のみ記入</t>
  </si>
  <si>
    <t>学校
電話番号</t>
    <phoneticPr fontId="3"/>
  </si>
  <si>
    <t>G</t>
  </si>
  <si>
    <r>
      <rPr>
        <sz val="14"/>
        <rFont val="BIZ UDPゴシック"/>
        <family val="3"/>
        <charset val="128"/>
      </rPr>
      <t>【</t>
    </r>
    <r>
      <rPr>
        <sz val="10"/>
        <rFont val="BIZ UDPゴシック"/>
        <family val="3"/>
        <charset val="128"/>
      </rPr>
      <t>その他の法人・個人</t>
    </r>
    <r>
      <rPr>
        <sz val="14"/>
        <rFont val="BIZ UDPゴシック"/>
        <family val="3"/>
        <charset val="128"/>
      </rPr>
      <t>（社会福祉法人認定こども園）用】</t>
    </r>
    <rPh sb="24" eb="25">
      <t>ヨウ</t>
    </rPh>
    <phoneticPr fontId="3"/>
  </si>
  <si>
    <r>
      <rPr>
        <sz val="14"/>
        <rFont val="BIZ UDPゴシック"/>
        <family val="3"/>
        <charset val="128"/>
      </rPr>
      <t>幼保連携型認定こども園の数</t>
    </r>
    <r>
      <rPr>
        <sz val="11"/>
        <rFont val="BIZ UDPゴシック"/>
        <family val="3"/>
        <charset val="128"/>
      </rPr>
      <t xml:space="preserve">
（同一法人内に何園ありますか？）</t>
    </r>
    <rPh sb="0" eb="5">
      <t>ヨウホレンケイガタ</t>
    </rPh>
    <rPh sb="5" eb="7">
      <t>ニンテイ</t>
    </rPh>
    <rPh sb="10" eb="11">
      <t>エン</t>
    </rPh>
    <rPh sb="12" eb="13">
      <t>カズ</t>
    </rPh>
    <rPh sb="15" eb="20">
      <t>ドウイツホウジンナイ</t>
    </rPh>
    <rPh sb="21" eb="22">
      <t>ナニ</t>
    </rPh>
    <rPh sb="22" eb="23">
      <t>エン</t>
    </rPh>
    <phoneticPr fontId="3"/>
  </si>
  <si>
    <t>学　校　法　人　等　の　概　要</t>
    <rPh sb="0" eb="1">
      <t>ガク</t>
    </rPh>
    <rPh sb="2" eb="3">
      <t>コウ</t>
    </rPh>
    <rPh sb="4" eb="5">
      <t>ホウ</t>
    </rPh>
    <rPh sb="6" eb="7">
      <t>ジン</t>
    </rPh>
    <rPh sb="8" eb="9">
      <t>トウ</t>
    </rPh>
    <rPh sb="12" eb="13">
      <t>オオムネ</t>
    </rPh>
    <rPh sb="14" eb="15">
      <t>ヨウ</t>
    </rPh>
    <phoneticPr fontId="3"/>
  </si>
  <si>
    <r>
      <rPr>
        <sz val="8"/>
        <rFont val="BIZ UDPゴシック"/>
        <family val="3"/>
        <charset val="128"/>
      </rPr>
      <t>（取扱者）</t>
    </r>
    <r>
      <rPr>
        <sz val="14"/>
        <rFont val="BIZ UDPゴシック"/>
        <family val="3"/>
        <charset val="128"/>
      </rPr>
      <t xml:space="preserve">
</t>
    </r>
    <r>
      <rPr>
        <sz val="12"/>
        <rFont val="BIZ UDPゴシック"/>
        <family val="3"/>
        <charset val="128"/>
      </rPr>
      <t>調査担当者</t>
    </r>
    <rPh sb="1" eb="4">
      <t>トリアツカイシャ</t>
    </rPh>
    <rPh sb="6" eb="8">
      <t>チョウサ</t>
    </rPh>
    <rPh sb="8" eb="10">
      <t>タントウ</t>
    </rPh>
    <rPh sb="10" eb="11">
      <t>モノ</t>
    </rPh>
    <phoneticPr fontId="3"/>
  </si>
  <si>
    <t>認定こども園（幼保連携型）について</t>
    <rPh sb="0" eb="2">
      <t>ニンテイ</t>
    </rPh>
    <rPh sb="5" eb="6">
      <t>エン</t>
    </rPh>
    <rPh sb="7" eb="12">
      <t>ヨウホレンケイガタ</t>
    </rPh>
    <phoneticPr fontId="3"/>
  </si>
  <si>
    <t>園名</t>
    <rPh sb="0" eb="1">
      <t>エン</t>
    </rPh>
    <rPh sb="1" eb="2">
      <t>メイ</t>
    </rPh>
    <phoneticPr fontId="3"/>
  </si>
  <si>
    <t>園</t>
    <rPh sb="0" eb="1">
      <t>エン</t>
    </rPh>
    <phoneticPr fontId="3"/>
  </si>
  <si>
    <t>E）生徒・園児数</t>
    <rPh sb="2" eb="4">
      <t>セイト</t>
    </rPh>
    <rPh sb="5" eb="7">
      <t>エンジ</t>
    </rPh>
    <rPh sb="7" eb="8">
      <t>カズ</t>
    </rPh>
    <phoneticPr fontId="3"/>
  </si>
  <si>
    <r>
      <t>人数</t>
    </r>
    <r>
      <rPr>
        <sz val="12"/>
        <rFont val="BIZ UDPゴシック"/>
        <family val="3"/>
        <charset val="128"/>
      </rPr>
      <t>（下表参照）</t>
    </r>
    <rPh sb="0" eb="2">
      <t>ニンズウ</t>
    </rPh>
    <rPh sb="3" eb="4">
      <t>シタ</t>
    </rPh>
    <rPh sb="4" eb="5">
      <t>ヒョウ</t>
    </rPh>
    <rPh sb="5" eb="7">
      <t>サンショウ</t>
    </rPh>
    <phoneticPr fontId="3"/>
  </si>
  <si>
    <t xml:space="preserve"> </t>
    <phoneticPr fontId="6"/>
  </si>
  <si>
    <t>E～H列は調査票様式３の「収支差額」の欄が「空欄」「０」でない場合は、「１」が表示される。それ以外は「０」が表示される。　I列はE～H列の合計</t>
    <rPh sb="3" eb="4">
      <t>レツ</t>
    </rPh>
    <rPh sb="5" eb="10">
      <t>チョウサヒョウヨウシキ</t>
    </rPh>
    <rPh sb="13" eb="17">
      <t>シュウシサガク</t>
    </rPh>
    <rPh sb="19" eb="20">
      <t>ラン</t>
    </rPh>
    <rPh sb="22" eb="24">
      <t>クウラン</t>
    </rPh>
    <rPh sb="31" eb="33">
      <t>バアイ</t>
    </rPh>
    <rPh sb="39" eb="41">
      <t>ヒョウジ</t>
    </rPh>
    <rPh sb="47" eb="49">
      <t>イガイ</t>
    </rPh>
    <rPh sb="54" eb="56">
      <t>ヒョウジ</t>
    </rPh>
    <rPh sb="62" eb="63">
      <t>レツ</t>
    </rPh>
    <rPh sb="67" eb="68">
      <t>レツ</t>
    </rPh>
    <rPh sb="69" eb="71">
      <t>ゴウケイ</t>
    </rPh>
    <phoneticPr fontId="6"/>
  </si>
  <si>
    <t>E～H列は、本シートに学校名、人数欄記入ある（概要入力内容有り）の場合、「１」が表示される。それ以外は「０」表示。I列はE～H列の合計</t>
    <rPh sb="6" eb="7">
      <t>ホン</t>
    </rPh>
    <rPh sb="11" eb="14">
      <t>ガッコウメイ</t>
    </rPh>
    <rPh sb="15" eb="18">
      <t>ニンズウラン</t>
    </rPh>
    <rPh sb="18" eb="20">
      <t>キニュウ</t>
    </rPh>
    <rPh sb="23" eb="25">
      <t>ガイヨウ</t>
    </rPh>
    <rPh sb="25" eb="30">
      <t>ニュウリョクナイヨウア</t>
    </rPh>
    <rPh sb="33" eb="35">
      <t>バアイ</t>
    </rPh>
    <rPh sb="40" eb="42">
      <t>ヒョウジ</t>
    </rPh>
    <rPh sb="48" eb="50">
      <t>イガイ</t>
    </rPh>
    <rPh sb="54" eb="56">
      <t>ヒョウジ</t>
    </rPh>
    <phoneticPr fontId="6"/>
  </si>
  <si>
    <t>履歴は133行以降に記録</t>
    <rPh sb="0" eb="2">
      <t>リレキ</t>
    </rPh>
    <rPh sb="6" eb="7">
      <t>ギョウ</t>
    </rPh>
    <rPh sb="7" eb="9">
      <t>イコウ</t>
    </rPh>
    <rPh sb="10" eb="12">
      <t>キロク</t>
    </rPh>
    <phoneticPr fontId="6"/>
  </si>
  <si>
    <t>番号の履歴を記録しておく場所↓</t>
    <rPh sb="0" eb="2">
      <t>バンゴウ</t>
    </rPh>
    <rPh sb="3" eb="5">
      <t>リレキ</t>
    </rPh>
    <rPh sb="6" eb="8">
      <t>キロク</t>
    </rPh>
    <rPh sb="12" eb="14">
      <t>バショ</t>
    </rPh>
    <phoneticPr fontId="3"/>
  </si>
  <si>
    <t>履歴</t>
    <rPh sb="0" eb="2">
      <t>リレキ</t>
    </rPh>
    <phoneticPr fontId="3"/>
  </si>
  <si>
    <t>本形式の初版　令和５年度（２０２３）調査から使用　　　　以前はバージョンの番号無し</t>
    <rPh sb="0" eb="1">
      <t>ホン</t>
    </rPh>
    <rPh sb="1" eb="3">
      <t>ケイシキ</t>
    </rPh>
    <rPh sb="4" eb="6">
      <t>ショハン</t>
    </rPh>
    <rPh sb="7" eb="9">
      <t>レイワ</t>
    </rPh>
    <rPh sb="10" eb="12">
      <t>ネンド</t>
    </rPh>
    <rPh sb="18" eb="20">
      <t>チョウサ</t>
    </rPh>
    <rPh sb="22" eb="24">
      <t>シヨウ</t>
    </rPh>
    <rPh sb="28" eb="30">
      <t>イゼン</t>
    </rPh>
    <rPh sb="37" eb="40">
      <t>バンゴウナ</t>
    </rPh>
    <phoneticPr fontId="3"/>
  </si>
  <si>
    <t>令和６年度（２０２４年度）調査から使用　調査票区分１に入力制限付加、１～５を１シートに　１ファイル１０校記入可</t>
    <rPh sb="0" eb="2">
      <t>レイワ</t>
    </rPh>
    <rPh sb="3" eb="5">
      <t>ネンド</t>
    </rPh>
    <rPh sb="10" eb="12">
      <t>ネンド</t>
    </rPh>
    <rPh sb="13" eb="15">
      <t>チョウサ</t>
    </rPh>
    <rPh sb="17" eb="19">
      <t>シヨウ</t>
    </rPh>
    <rPh sb="20" eb="23">
      <t>チョウサヒョウ</t>
    </rPh>
    <rPh sb="23" eb="25">
      <t>クブン</t>
    </rPh>
    <rPh sb="27" eb="33">
      <t>ニュウリョクセイゲンフカ</t>
    </rPh>
    <rPh sb="51" eb="52">
      <t>コウ</t>
    </rPh>
    <rPh sb="52" eb="54">
      <t>キニュウ</t>
    </rPh>
    <rPh sb="54" eb="55">
      <t>カ</t>
    </rPh>
    <phoneticPr fontId="3"/>
  </si>
  <si>
    <t>20230308NK</t>
  </si>
  <si>
    <t>20240229NK</t>
  </si>
  <si>
    <t>20240229NK</t>
    <phoneticPr fontId="6"/>
  </si>
  <si>
    <t>適用年月</t>
    <rPh sb="0" eb="4">
      <t>テキヨウネンゲツ</t>
    </rPh>
    <phoneticPr fontId="6"/>
  </si>
  <si>
    <t>社会福祉法人用の調査票を作成（社会福祉法人から、作業が煩雑なので簡単な入力様式を用意してほしいと要望を受けたため。事業団業務の一部簡素化も念頭に置いて作成。その他法人向けも同時作成）した。</t>
    <rPh sb="0" eb="7">
      <t>シャカイフクシホウジンヨウ</t>
    </rPh>
    <rPh sb="8" eb="11">
      <t>チョウサヒョウ</t>
    </rPh>
    <rPh sb="12" eb="14">
      <t>サクセイ</t>
    </rPh>
    <rPh sb="15" eb="17">
      <t>シャカイ</t>
    </rPh>
    <rPh sb="17" eb="21">
      <t>フクシホウジン</t>
    </rPh>
    <rPh sb="24" eb="26">
      <t>サギョウ</t>
    </rPh>
    <rPh sb="27" eb="29">
      <t>ハンザツ</t>
    </rPh>
    <rPh sb="32" eb="34">
      <t>カンタン</t>
    </rPh>
    <rPh sb="35" eb="37">
      <t>ニュウリョク</t>
    </rPh>
    <rPh sb="37" eb="39">
      <t>ヨウシキ</t>
    </rPh>
    <rPh sb="40" eb="42">
      <t>ヨウイ</t>
    </rPh>
    <rPh sb="48" eb="50">
      <t>ヨウボウ</t>
    </rPh>
    <rPh sb="51" eb="52">
      <t>ウ</t>
    </rPh>
    <rPh sb="57" eb="62">
      <t>ジギョウダンギョウム</t>
    </rPh>
    <rPh sb="63" eb="68">
      <t>イチブカンソカ</t>
    </rPh>
    <rPh sb="69" eb="71">
      <t>ネントウ</t>
    </rPh>
    <rPh sb="72" eb="73">
      <t>オ</t>
    </rPh>
    <rPh sb="75" eb="77">
      <t>サクセイ</t>
    </rPh>
    <rPh sb="80" eb="81">
      <t>ホカ</t>
    </rPh>
    <rPh sb="81" eb="83">
      <t>ホウジン</t>
    </rPh>
    <rPh sb="83" eb="84">
      <t>ム</t>
    </rPh>
    <rPh sb="86" eb="90">
      <t>ドウジサクセイ</t>
    </rPh>
    <phoneticPr fontId="6"/>
  </si>
  <si>
    <t>初年度の運用結果に基づき、審査作業量を減らせるよう、条件を追加した。
●「こども園」の名称を、法人名園名の入力状況と園数を考慮して、調査票１に掲載する内容を変えられるように手を入れた。●学校法人番号の上3桁のみ自動で表示できるようにした。●作業１～３のうち、わかりにくい表現を改めた。</t>
    <rPh sb="0" eb="3">
      <t>ショネンド</t>
    </rPh>
    <rPh sb="4" eb="8">
      <t>ウンヨウケッカ</t>
    </rPh>
    <rPh sb="9" eb="10">
      <t>モト</t>
    </rPh>
    <rPh sb="13" eb="17">
      <t>シンササギョウ</t>
    </rPh>
    <rPh sb="17" eb="18">
      <t>リョウ</t>
    </rPh>
    <rPh sb="19" eb="20">
      <t>ヘ</t>
    </rPh>
    <rPh sb="26" eb="28">
      <t>ジョウケン</t>
    </rPh>
    <rPh sb="29" eb="31">
      <t>ツイカ</t>
    </rPh>
    <rPh sb="40" eb="41">
      <t>エン</t>
    </rPh>
    <rPh sb="43" eb="45">
      <t>メイショウ</t>
    </rPh>
    <rPh sb="47" eb="50">
      <t>ホウジンメイ</t>
    </rPh>
    <rPh sb="50" eb="52">
      <t>エンメイ</t>
    </rPh>
    <rPh sb="53" eb="57">
      <t>ニュウリョクジョウキョウ</t>
    </rPh>
    <rPh sb="58" eb="60">
      <t>エンスウ</t>
    </rPh>
    <rPh sb="61" eb="63">
      <t>コウリョ</t>
    </rPh>
    <rPh sb="66" eb="69">
      <t>チョウサヒョウ</t>
    </rPh>
    <rPh sb="71" eb="73">
      <t>ケイサイ</t>
    </rPh>
    <rPh sb="75" eb="77">
      <t>ナイヨウ</t>
    </rPh>
    <rPh sb="78" eb="79">
      <t>カ</t>
    </rPh>
    <rPh sb="86" eb="87">
      <t>テ</t>
    </rPh>
    <rPh sb="88" eb="89">
      <t>イ</t>
    </rPh>
    <rPh sb="93" eb="99">
      <t>ガッコウホウジンバンゴウ</t>
    </rPh>
    <rPh sb="100" eb="101">
      <t>ウエ</t>
    </rPh>
    <rPh sb="102" eb="103">
      <t>ケタ</t>
    </rPh>
    <rPh sb="105" eb="107">
      <t>ジドウ</t>
    </rPh>
    <rPh sb="108" eb="110">
      <t>ヒョウジ</t>
    </rPh>
    <rPh sb="120" eb="122">
      <t>サギョウ</t>
    </rPh>
    <rPh sb="135" eb="137">
      <t>ヒョウゲン</t>
    </rPh>
    <rPh sb="138" eb="139">
      <t>アラタ</t>
    </rPh>
    <phoneticPr fontId="6"/>
  </si>
  <si>
    <t>変更理由・変更概要等</t>
    <rPh sb="0" eb="2">
      <t>ヘンコウ</t>
    </rPh>
    <rPh sb="2" eb="4">
      <t>リユウ</t>
    </rPh>
    <rPh sb="5" eb="7">
      <t>ヘンコウ</t>
    </rPh>
    <rPh sb="7" eb="9">
      <t>ガイヨウ</t>
    </rPh>
    <rPh sb="9" eb="10">
      <t>トウ</t>
    </rPh>
    <phoneticPr fontId="6"/>
  </si>
  <si>
    <t>　</t>
    <phoneticPr fontId="6"/>
  </si>
  <si>
    <t xml:space="preserve">【『シート名「作業１」のF１２の園数と、4園の概要（園名、人数のいずれか）が入力されている園数を比較して、作業2のほうの数が多い場合、作業2の園数をもとに調査票の法人名欄の表示内容が決まる。ただし、作業１のＦ１２が『５，９，１３，１７，２１，２５』の場合、調査票を複数使用する法人であると考えられることから、作業2の園数が1園であっても複数園を擁する法人であると認識して、調査票の法人名欄の表示内容が複数園用となる。
この行が１か、複数かを見て、調査票１の「」「」「」欄に入れる内容を、学校数１用か、学校数複数用か、どちらにするかを決める。
</t>
    <rPh sb="5" eb="6">
      <t>メイ</t>
    </rPh>
    <rPh sb="7" eb="9">
      <t>サギョウ</t>
    </rPh>
    <rPh sb="16" eb="18">
      <t>エンスウ</t>
    </rPh>
    <rPh sb="21" eb="22">
      <t>エン</t>
    </rPh>
    <rPh sb="23" eb="25">
      <t>ガイヨウ</t>
    </rPh>
    <rPh sb="26" eb="28">
      <t>エンメイ</t>
    </rPh>
    <rPh sb="29" eb="31">
      <t>ニンズウ</t>
    </rPh>
    <rPh sb="38" eb="40">
      <t>ニュウリョク</t>
    </rPh>
    <rPh sb="48" eb="50">
      <t>ヒカク</t>
    </rPh>
    <rPh sb="53" eb="55">
      <t>サギョウ</t>
    </rPh>
    <rPh sb="60" eb="61">
      <t>カズ</t>
    </rPh>
    <rPh sb="67" eb="69">
      <t>サギョウ</t>
    </rPh>
    <rPh sb="71" eb="73">
      <t>エンスウ</t>
    </rPh>
    <rPh sb="77" eb="80">
      <t>チョウサヒョウ</t>
    </rPh>
    <rPh sb="81" eb="85">
      <t>ホウジンメイラン</t>
    </rPh>
    <rPh sb="91" eb="92">
      <t>キ</t>
    </rPh>
    <rPh sb="99" eb="101">
      <t>サギョウ</t>
    </rPh>
    <rPh sb="125" eb="127">
      <t>バアイ</t>
    </rPh>
    <rPh sb="128" eb="131">
      <t>チョウサヒョウ</t>
    </rPh>
    <rPh sb="132" eb="134">
      <t>フクスウ</t>
    </rPh>
    <rPh sb="134" eb="136">
      <t>シヨウ</t>
    </rPh>
    <rPh sb="138" eb="140">
      <t>ホウジン</t>
    </rPh>
    <rPh sb="144" eb="145">
      <t>カンガ</t>
    </rPh>
    <rPh sb="154" eb="156">
      <t>サギョウ</t>
    </rPh>
    <rPh sb="158" eb="160">
      <t>エンスウ</t>
    </rPh>
    <rPh sb="162" eb="163">
      <t>エン</t>
    </rPh>
    <rPh sb="168" eb="171">
      <t>フクスウエン</t>
    </rPh>
    <rPh sb="172" eb="173">
      <t>ヨウ</t>
    </rPh>
    <rPh sb="175" eb="177">
      <t>ホウジン</t>
    </rPh>
    <rPh sb="181" eb="183">
      <t>ニンシキ</t>
    </rPh>
    <rPh sb="186" eb="189">
      <t>チョウサヒョウ</t>
    </rPh>
    <rPh sb="190" eb="193">
      <t>ホウジンメイ</t>
    </rPh>
    <rPh sb="193" eb="194">
      <t>ラン</t>
    </rPh>
    <rPh sb="195" eb="199">
      <t>ヒョウジナイヨウ</t>
    </rPh>
    <rPh sb="200" eb="203">
      <t>フクスウエン</t>
    </rPh>
    <rPh sb="203" eb="204">
      <t>ヨウ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</si>
</sst>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_ "/>
    <numFmt numFmtId="177" formatCode="0_ "/>
    <numFmt numFmtId="178" formatCode="0#"/>
    <numFmt numFmtId="179" formatCode="#,##0;&quot;△ &quot;#,##0"/>
    <numFmt numFmtId="180" formatCode="###\ ###\ ###\ ##0;&quot;△&quot;###\ ###\ ###\ ##0"/>
    <numFmt numFmtId="181" formatCode="[$-F400]h:mm:ss\ AM/PM"/>
  </numFmts>
  <fonts count="102"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4"/>
      <name val="ＭＳ Ｐゴシック"/>
      <family val="3"/>
      <charset val="128"/>
    </font>
    <font>
      <sz val="9"/>
      <name val="ＭＳ Ｐゴシック"/>
      <family val="3"/>
      <charset val="128"/>
    </font>
    <font>
      <sz val="12"/>
      <name val="ＭＳ Ｐゴシック"/>
      <family val="3"/>
      <charset val="128"/>
    </font>
    <font>
      <sz val="20"/>
      <name val="ＭＳ Ｐゴシック"/>
      <family val="3"/>
      <charset val="128"/>
    </font>
    <font>
      <sz val="18"/>
      <name val="ＭＳ Ｐゴシック"/>
      <family val="3"/>
      <charset val="128"/>
    </font>
    <font>
      <b/>
      <sz val="12"/>
      <name val="ＭＳ Ｐゴシック"/>
      <family val="3"/>
      <charset val="128"/>
    </font>
    <font>
      <sz val="16"/>
      <name val="ＭＳ Ｐゴシック"/>
      <family val="3"/>
      <charset val="128"/>
    </font>
    <font>
      <b/>
      <sz val="11"/>
      <name val="ＭＳ Ｐゴシック"/>
      <family val="3"/>
      <charset val="128"/>
    </font>
    <font>
      <sz val="13"/>
      <name val="ＭＳ Ｐゴシック"/>
      <family val="3"/>
      <charset val="128"/>
    </font>
    <font>
      <b/>
      <sz val="10"/>
      <color indexed="10"/>
      <name val="ＭＳ Ｐゴシック"/>
      <family val="3"/>
      <charset val="128"/>
    </font>
    <font>
      <b/>
      <sz val="12"/>
      <color indexed="10"/>
      <name val="ＭＳ ゴシック"/>
      <family val="3"/>
      <charset val="128"/>
    </font>
    <font>
      <b/>
      <sz val="11"/>
      <color indexed="10"/>
      <name val="ＭＳ Ｐゴシック"/>
      <family val="3"/>
      <charset val="128"/>
    </font>
    <font>
      <sz val="24"/>
      <name val="ＭＳ Ｐゴシック"/>
      <family val="3"/>
      <charset val="128"/>
    </font>
    <font>
      <sz val="10.5"/>
      <name val="ＭＳ Ｐゴシック"/>
      <family val="3"/>
      <charset val="128"/>
    </font>
    <font>
      <b/>
      <sz val="10"/>
      <name val="ＭＳ Ｐゴシック"/>
      <family val="3"/>
      <charset val="128"/>
    </font>
    <font>
      <b/>
      <sz val="10"/>
      <color rgb="FFFF0000"/>
      <name val="ＭＳ Ｐゴシック"/>
      <family val="3"/>
      <charset val="128"/>
    </font>
    <font>
      <b/>
      <sz val="16"/>
      <name val="ＭＳ Ｐゴシック"/>
      <family val="3"/>
      <charset val="128"/>
    </font>
    <font>
      <sz val="11"/>
      <name val="BIZ UDPゴシック"/>
      <family val="3"/>
      <charset val="128"/>
    </font>
    <font>
      <u/>
      <sz val="22"/>
      <name val="BIZ UDPゴシック"/>
      <family val="3"/>
      <charset val="128"/>
    </font>
    <font>
      <sz val="12"/>
      <name val="BIZ UDPゴシック"/>
      <family val="3"/>
      <charset val="128"/>
    </font>
    <font>
      <b/>
      <sz val="16"/>
      <name val="BIZ UDPゴシック"/>
      <family val="3"/>
      <charset val="128"/>
    </font>
    <font>
      <b/>
      <sz val="14"/>
      <name val="BIZ UDPゴシック"/>
      <family val="3"/>
      <charset val="128"/>
    </font>
    <font>
      <sz val="10"/>
      <name val="BIZ UDPゴシック"/>
      <family val="3"/>
      <charset val="128"/>
    </font>
    <font>
      <sz val="14"/>
      <name val="BIZ UDPゴシック"/>
      <family val="3"/>
      <charset val="128"/>
    </font>
    <font>
      <sz val="16"/>
      <name val="BIZ UDPゴシック"/>
      <family val="3"/>
      <charset val="128"/>
    </font>
    <font>
      <sz val="9"/>
      <name val="BIZ UDPゴシック"/>
      <family val="3"/>
      <charset val="128"/>
    </font>
    <font>
      <sz val="20"/>
      <name val="BIZ UDPゴシック"/>
      <family val="3"/>
      <charset val="128"/>
    </font>
    <font>
      <b/>
      <u/>
      <sz val="14"/>
      <name val="BIZ UDPゴシック"/>
      <family val="3"/>
      <charset val="128"/>
    </font>
    <font>
      <sz val="24"/>
      <name val="BIZ UDPゴシック"/>
      <family val="3"/>
      <charset val="128"/>
    </font>
    <font>
      <sz val="14"/>
      <name val="UD デジタル 教科書体 N-R"/>
      <family val="1"/>
      <charset val="128"/>
    </font>
    <font>
      <sz val="16"/>
      <name val="UD デジタル 教科書体 N-R"/>
      <family val="1"/>
      <charset val="128"/>
    </font>
    <font>
      <sz val="20"/>
      <name val="UD デジタル 教科書体 N-R"/>
      <family val="1"/>
      <charset val="128"/>
    </font>
    <font>
      <sz val="18"/>
      <name val="UD デジタル 教科書体 N-R"/>
      <family val="1"/>
      <charset val="128"/>
    </font>
    <font>
      <sz val="11"/>
      <name val="UD デジタル 教科書体 N-R"/>
      <family val="1"/>
      <charset val="128"/>
    </font>
    <font>
      <sz val="22"/>
      <name val="UD デジタル 教科書体 N-R"/>
      <family val="1"/>
      <charset val="128"/>
    </font>
    <font>
      <sz val="13"/>
      <name val="BIZ UDPゴシック"/>
      <family val="3"/>
      <charset val="128"/>
    </font>
    <font>
      <sz val="28"/>
      <name val="UD デジタル 教科書体 N-R"/>
      <family val="1"/>
      <charset val="128"/>
    </font>
    <font>
      <sz val="24"/>
      <name val="UD デジタル 教科書体 N-R"/>
      <family val="1"/>
      <charset val="128"/>
    </font>
    <font>
      <sz val="15"/>
      <name val="UD デジタル 教科書体 N-R"/>
      <family val="1"/>
      <charset val="128"/>
    </font>
    <font>
      <b/>
      <sz val="11"/>
      <color rgb="FFFF0000"/>
      <name val="BIZ UDPゴシック"/>
      <family val="3"/>
      <charset val="128"/>
    </font>
    <font>
      <b/>
      <sz val="11"/>
      <color rgb="FF0000FF"/>
      <name val="BIZ UDPゴシック"/>
      <family val="3"/>
      <charset val="128"/>
    </font>
    <font>
      <b/>
      <sz val="11"/>
      <color rgb="FFFF00FF"/>
      <name val="BIZ UDPゴシック"/>
      <family val="3"/>
      <charset val="128"/>
    </font>
    <font>
      <b/>
      <sz val="11"/>
      <color theme="9" tint="-0.249977111117893"/>
      <name val="BIZ UDPゴシック"/>
      <family val="3"/>
      <charset val="128"/>
    </font>
    <font>
      <b/>
      <sz val="11"/>
      <color rgb="FF339966"/>
      <name val="BIZ UDPゴシック"/>
      <family val="3"/>
      <charset val="128"/>
    </font>
    <font>
      <sz val="18"/>
      <name val="BIZ UDPゴシック"/>
      <family val="3"/>
      <charset val="128"/>
    </font>
    <font>
      <b/>
      <sz val="14"/>
      <name val="ＭＳ Ｐゴシック"/>
      <family val="3"/>
      <charset val="128"/>
    </font>
    <font>
      <b/>
      <sz val="14"/>
      <color rgb="FFFF0000"/>
      <name val="ＭＳ Ｐゴシック"/>
      <family val="3"/>
      <charset val="128"/>
    </font>
    <font>
      <b/>
      <sz val="20"/>
      <name val="ＭＳ Ｐゴシック"/>
      <family val="3"/>
      <charset val="128"/>
    </font>
    <font>
      <sz val="11"/>
      <color theme="1"/>
      <name val="BIZ UD明朝 Medium"/>
      <family val="1"/>
      <charset val="128"/>
    </font>
    <font>
      <sz val="11"/>
      <name val="BIZ UD明朝 Medium"/>
      <family val="1"/>
      <charset val="128"/>
    </font>
    <font>
      <sz val="10"/>
      <name val="BIZ UD明朝 Medium"/>
      <family val="1"/>
      <charset val="128"/>
    </font>
    <font>
      <b/>
      <sz val="13"/>
      <name val="BIZ UD明朝 Medium"/>
      <family val="1"/>
      <charset val="128"/>
    </font>
    <font>
      <b/>
      <sz val="11"/>
      <color rgb="FF0000FF"/>
      <name val="BIZ UD明朝 Medium"/>
      <family val="1"/>
      <charset val="128"/>
    </font>
    <font>
      <sz val="11"/>
      <color indexed="8"/>
      <name val="BIZ UD明朝 Medium"/>
      <family val="1"/>
      <charset val="128"/>
    </font>
    <font>
      <b/>
      <sz val="20"/>
      <color rgb="FF0000FF"/>
      <name val="BIZ UD明朝 Medium"/>
      <family val="1"/>
      <charset val="128"/>
    </font>
    <font>
      <b/>
      <sz val="11"/>
      <color rgb="FF339966"/>
      <name val="BIZ UD明朝 Medium"/>
      <family val="1"/>
      <charset val="128"/>
    </font>
    <font>
      <sz val="11"/>
      <color rgb="FF339966"/>
      <name val="BIZ UD明朝 Medium"/>
      <family val="1"/>
      <charset val="128"/>
    </font>
    <font>
      <b/>
      <sz val="11"/>
      <color rgb="FFCC00CC"/>
      <name val="BIZ UD明朝 Medium"/>
      <family val="1"/>
      <charset val="128"/>
    </font>
    <font>
      <sz val="11"/>
      <color rgb="FFCC00CC"/>
      <name val="BIZ UD明朝 Medium"/>
      <family val="1"/>
      <charset val="128"/>
    </font>
    <font>
      <b/>
      <sz val="11"/>
      <color rgb="FFFF9933"/>
      <name val="BIZ UD明朝 Medium"/>
      <family val="1"/>
      <charset val="128"/>
    </font>
    <font>
      <sz val="11"/>
      <color rgb="FFFF9933"/>
      <name val="BIZ UD明朝 Medium"/>
      <family val="1"/>
      <charset val="128"/>
    </font>
    <font>
      <b/>
      <sz val="12"/>
      <color rgb="FF0000FF"/>
      <name val="BIZ UDPゴシック"/>
      <family val="3"/>
      <charset val="128"/>
    </font>
    <font>
      <sz val="10"/>
      <color rgb="FF0000FF"/>
      <name val="BIZ UD明朝 Medium"/>
      <family val="1"/>
      <charset val="128"/>
    </font>
    <font>
      <b/>
      <sz val="10.5"/>
      <color rgb="FF0000FF"/>
      <name val="BIZ UD明朝 Medium"/>
      <family val="1"/>
      <charset val="128"/>
    </font>
    <font>
      <b/>
      <sz val="11"/>
      <name val="BIZ UDPゴシック"/>
      <family val="3"/>
      <charset val="128"/>
    </font>
    <font>
      <sz val="10.5"/>
      <name val="BIZ UD明朝 Medium"/>
      <family val="1"/>
      <charset val="128"/>
    </font>
    <font>
      <sz val="11"/>
      <color rgb="FFFF0000"/>
      <name val="BIZ UDPゴシック"/>
      <family val="3"/>
      <charset val="128"/>
    </font>
    <font>
      <b/>
      <sz val="11"/>
      <color theme="0"/>
      <name val="BIZ UDPゴシック"/>
      <family val="3"/>
      <charset val="128"/>
    </font>
    <font>
      <sz val="11"/>
      <color rgb="FF0000FF"/>
      <name val="BIZ UDPゴシック"/>
      <family val="3"/>
      <charset val="128"/>
    </font>
    <font>
      <sz val="11"/>
      <color theme="0"/>
      <name val="BIZ UDPゴシック"/>
      <family val="3"/>
      <charset val="128"/>
    </font>
    <font>
      <sz val="20"/>
      <name val="ＭＳ Ｐゴシック"/>
      <family val="3"/>
      <charset val="128"/>
      <scheme val="minor"/>
    </font>
    <font>
      <sz val="16"/>
      <name val="ＭＳ Ｐゴシック"/>
      <family val="3"/>
      <charset val="128"/>
      <scheme val="minor"/>
    </font>
    <font>
      <sz val="18"/>
      <color rgb="FF0000FF"/>
      <name val="BIZ UDP明朝 Medium"/>
      <family val="1"/>
      <charset val="128"/>
    </font>
    <font>
      <sz val="36"/>
      <name val="BIZ UDPゴシック"/>
      <family val="3"/>
      <charset val="128"/>
    </font>
    <font>
      <sz val="15"/>
      <name val="BIZ UDPゴシック"/>
      <family val="3"/>
      <charset val="128"/>
    </font>
    <font>
      <sz val="48"/>
      <name val="ＭＳ Ｐゴシック"/>
      <family val="3"/>
      <charset val="128"/>
    </font>
    <font>
      <sz val="16"/>
      <color rgb="FF0000FF"/>
      <name val="BIZ UDPゴシック"/>
      <family val="3"/>
      <charset val="128"/>
    </font>
    <font>
      <sz val="16"/>
      <color rgb="FF006600"/>
      <name val="BIZ UDPゴシック"/>
      <family val="3"/>
      <charset val="128"/>
    </font>
    <font>
      <sz val="16"/>
      <color rgb="FFCC00CC"/>
      <name val="BIZ UDPゴシック"/>
      <family val="3"/>
      <charset val="128"/>
    </font>
    <font>
      <sz val="16"/>
      <color theme="9" tint="-0.499984740745262"/>
      <name val="BIZ UDPゴシック"/>
      <family val="3"/>
      <charset val="128"/>
    </font>
    <font>
      <b/>
      <sz val="24"/>
      <color rgb="FF0000FF"/>
      <name val="BIZ UDPゴシック"/>
      <family val="3"/>
      <charset val="128"/>
    </font>
    <font>
      <sz val="14"/>
      <color rgb="FF0000FF"/>
      <name val="HGP創英角ﾎﾟｯﾌﾟ体"/>
      <family val="3"/>
      <charset val="128"/>
    </font>
    <font>
      <sz val="10"/>
      <name val="ＭＳ Ｐゴシック"/>
      <family val="3"/>
      <charset val="128"/>
      <scheme val="minor"/>
    </font>
    <font>
      <sz val="14"/>
      <color rgb="FF006600"/>
      <name val="HGP創英角ﾎﾟｯﾌﾟ体"/>
      <family val="3"/>
      <charset val="128"/>
    </font>
    <font>
      <sz val="14"/>
      <color rgb="FFCC00CC"/>
      <name val="HGP創英角ﾎﾟｯﾌﾟ体"/>
      <family val="3"/>
      <charset val="128"/>
    </font>
    <font>
      <sz val="14"/>
      <color rgb="FFFF9933"/>
      <name val="HGP創英角ﾎﾟｯﾌﾟ体"/>
      <family val="3"/>
      <charset val="128"/>
    </font>
    <font>
      <sz val="13"/>
      <name val="UD デジタル 教科書体 N-R"/>
      <family val="1"/>
      <charset val="128"/>
    </font>
    <font>
      <sz val="8"/>
      <name val="BIZ UDPゴシック"/>
      <family val="3"/>
      <charset val="128"/>
    </font>
    <font>
      <sz val="11"/>
      <name val="HG丸ｺﾞｼｯｸM-PRO"/>
      <family val="3"/>
      <charset val="128"/>
    </font>
    <font>
      <sz val="11"/>
      <name val="BIZ UDP明朝 Medium"/>
      <family val="1"/>
      <charset val="128"/>
    </font>
    <font>
      <b/>
      <sz val="26"/>
      <name val="ＭＳ Ｐゴシック"/>
      <family val="3"/>
      <charset val="128"/>
    </font>
    <font>
      <sz val="26"/>
      <name val="ＭＳ Ｐゴシック"/>
      <family val="3"/>
      <charset val="128"/>
    </font>
    <font>
      <sz val="26"/>
      <color theme="0" tint="-0.14999847407452621"/>
      <name val="ＭＳ Ｐゴシック"/>
      <family val="3"/>
      <charset val="128"/>
    </font>
    <font>
      <sz val="11"/>
      <color theme="0" tint="-0.14999847407452621"/>
      <name val="ＭＳ Ｐゴシック"/>
      <family val="3"/>
      <charset val="128"/>
    </font>
    <font>
      <b/>
      <sz val="26"/>
      <color theme="1"/>
      <name val="ＭＳ Ｐゴシック"/>
      <family val="3"/>
      <charset val="128"/>
    </font>
    <font>
      <sz val="26"/>
      <color theme="0" tint="-0.14996795556505021"/>
      <name val="ＭＳ Ｐゴシック"/>
      <family val="3"/>
      <charset val="128"/>
    </font>
    <font>
      <b/>
      <sz val="24"/>
      <color rgb="FFFFFF00"/>
      <name val="BIZ UDPゴシック"/>
      <family val="3"/>
      <charset val="128"/>
    </font>
  </fonts>
  <fills count="18">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CCFFFF"/>
        <bgColor indexed="64"/>
      </patternFill>
    </fill>
    <fill>
      <patternFill patternType="solid">
        <fgColor rgb="FFCCFFCC"/>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0"/>
        <bgColor indexed="64"/>
      </patternFill>
    </fill>
    <fill>
      <patternFill patternType="solid">
        <fgColor rgb="FF92D050"/>
        <bgColor indexed="64"/>
      </patternFill>
    </fill>
    <fill>
      <patternFill patternType="solid">
        <fgColor rgb="FF7030A0"/>
        <bgColor indexed="64"/>
      </patternFill>
    </fill>
    <fill>
      <patternFill patternType="solid">
        <fgColor theme="0" tint="-0.499984740745262"/>
        <bgColor indexed="64"/>
      </patternFill>
    </fill>
    <fill>
      <patternFill patternType="solid">
        <fgColor rgb="FFFFC000"/>
        <bgColor indexed="64"/>
      </patternFill>
    </fill>
    <fill>
      <patternFill patternType="solid">
        <fgColor rgb="FF00660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99CCFF"/>
        <bgColor indexed="64"/>
      </patternFill>
    </fill>
  </fills>
  <borders count="212">
    <border>
      <left/>
      <right/>
      <top/>
      <bottom/>
      <diagonal/>
    </border>
    <border>
      <left/>
      <right/>
      <top style="dotted">
        <color indexed="64"/>
      </top>
      <bottom style="dotted">
        <color indexed="64"/>
      </bottom>
      <diagonal/>
    </border>
    <border>
      <left style="thin">
        <color indexed="64"/>
      </left>
      <right/>
      <top style="dotted">
        <color indexed="64"/>
      </top>
      <bottom style="medium">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dotted">
        <color indexed="64"/>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diagonal/>
    </border>
    <border>
      <left/>
      <right style="thick">
        <color indexed="64"/>
      </right>
      <top style="thick">
        <color indexed="64"/>
      </top>
      <bottom/>
      <diagonal/>
    </border>
    <border>
      <left/>
      <right/>
      <top style="thin">
        <color indexed="64"/>
      </top>
      <bottom style="dotted">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right style="thin">
        <color indexed="64"/>
      </right>
      <top/>
      <bottom/>
      <diagonal/>
    </border>
    <border>
      <left style="thick">
        <color indexed="64"/>
      </left>
      <right/>
      <top/>
      <bottom/>
      <diagonal/>
    </border>
    <border>
      <left/>
      <right/>
      <top style="thick">
        <color indexed="64"/>
      </top>
      <bottom/>
      <diagonal/>
    </border>
    <border>
      <left/>
      <right/>
      <top/>
      <bottom style="thick">
        <color indexed="64"/>
      </bottom>
      <diagonal/>
    </border>
    <border>
      <left style="thick">
        <color indexed="64"/>
      </left>
      <right/>
      <top style="thick">
        <color indexed="64"/>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right/>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top style="dotted">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top style="dotted">
        <color indexed="64"/>
      </top>
      <bottom/>
      <diagonal/>
    </border>
    <border>
      <left/>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bottom/>
      <diagonal/>
    </border>
    <border>
      <left/>
      <right/>
      <top/>
      <bottom style="dotted">
        <color indexed="64"/>
      </bottom>
      <diagonal/>
    </border>
    <border>
      <left/>
      <right style="thick">
        <color indexed="64"/>
      </right>
      <top/>
      <bottom style="dotted">
        <color indexed="64"/>
      </bottom>
      <diagonal/>
    </border>
    <border>
      <left style="thin">
        <color indexed="64"/>
      </left>
      <right/>
      <top/>
      <bottom/>
      <diagonal/>
    </border>
    <border>
      <left/>
      <right/>
      <top style="thin">
        <color indexed="64"/>
      </top>
      <bottom/>
      <diagonal/>
    </border>
    <border>
      <left style="thin">
        <color indexed="64"/>
      </left>
      <right/>
      <top style="thick">
        <color indexed="64"/>
      </top>
      <bottom/>
      <diagonal/>
    </border>
    <border>
      <left/>
      <right style="thin">
        <color indexed="64"/>
      </right>
      <top style="thick">
        <color indexed="64"/>
      </top>
      <bottom/>
      <diagonal/>
    </border>
    <border>
      <left style="dotted">
        <color indexed="64"/>
      </left>
      <right/>
      <top style="thin">
        <color indexed="64"/>
      </top>
      <bottom/>
      <diagonal/>
    </border>
    <border>
      <left style="dotted">
        <color indexed="64"/>
      </left>
      <right/>
      <top/>
      <bottom style="thick">
        <color indexed="64"/>
      </bottom>
      <diagonal/>
    </border>
    <border>
      <left/>
      <right style="thin">
        <color indexed="64"/>
      </right>
      <top/>
      <bottom style="thick">
        <color indexed="64"/>
      </bottom>
      <diagonal/>
    </border>
    <border>
      <left style="dotted">
        <color indexed="64"/>
      </left>
      <right/>
      <top/>
      <bottom style="thin">
        <color indexed="64"/>
      </bottom>
      <diagonal/>
    </border>
    <border>
      <left/>
      <right style="dotted">
        <color indexed="64"/>
      </right>
      <top style="thin">
        <color indexed="64"/>
      </top>
      <bottom/>
      <diagonal/>
    </border>
    <border>
      <left/>
      <right style="dotted">
        <color indexed="64"/>
      </right>
      <top/>
      <bottom/>
      <diagonal/>
    </border>
    <border>
      <left style="thin">
        <color indexed="64"/>
      </left>
      <right/>
      <top/>
      <bottom style="thick">
        <color indexed="64"/>
      </bottom>
      <diagonal/>
    </border>
    <border>
      <left/>
      <right style="dotted">
        <color indexed="64"/>
      </right>
      <top/>
      <bottom style="thick">
        <color indexed="64"/>
      </bottom>
      <diagonal/>
    </border>
    <border>
      <left/>
      <right style="thick">
        <color indexed="64"/>
      </right>
      <top style="thin">
        <color indexed="64"/>
      </top>
      <bottom/>
      <diagonal/>
    </border>
    <border>
      <left/>
      <right style="thick">
        <color indexed="64"/>
      </right>
      <top style="dotted">
        <color indexed="64"/>
      </top>
      <bottom/>
      <diagonal/>
    </border>
    <border>
      <left/>
      <right style="dotted">
        <color indexed="64"/>
      </right>
      <top style="thick">
        <color indexed="64"/>
      </top>
      <bottom/>
      <diagonal/>
    </border>
    <border>
      <left/>
      <right style="dotted">
        <color indexed="64"/>
      </right>
      <top/>
      <bottom style="thin">
        <color indexed="64"/>
      </bottom>
      <diagonal/>
    </border>
    <border>
      <left style="dotted">
        <color indexed="64"/>
      </left>
      <right/>
      <top style="thick">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tted">
        <color indexed="64"/>
      </right>
      <top style="dotted">
        <color indexed="64"/>
      </top>
      <bottom style="dotted">
        <color indexed="64"/>
      </bottom>
      <diagonal/>
    </border>
    <border>
      <left style="thick">
        <color indexed="64"/>
      </left>
      <right/>
      <top style="thin">
        <color indexed="64"/>
      </top>
      <bottom/>
      <diagonal/>
    </border>
    <border>
      <left/>
      <right style="thin">
        <color indexed="64"/>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bottom style="medium">
        <color indexed="64"/>
      </bottom>
      <diagonal/>
    </border>
    <border>
      <left style="thick">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ck">
        <color indexed="64"/>
      </left>
      <right/>
      <top style="medium">
        <color indexed="64"/>
      </top>
      <bottom style="thin">
        <color indexed="64"/>
      </bottom>
      <diagonal/>
    </border>
    <border>
      <left/>
      <right/>
      <top style="medium">
        <color indexed="64"/>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n">
        <color indexed="64"/>
      </right>
      <top style="medium">
        <color indexed="64"/>
      </top>
      <bottom style="thick">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bottom/>
      <diagonal/>
    </border>
    <border>
      <left/>
      <right style="medium">
        <color indexed="64"/>
      </right>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style="hair">
        <color indexed="64"/>
      </bottom>
      <diagonal/>
    </border>
    <border>
      <left/>
      <right/>
      <top style="thin">
        <color indexed="64"/>
      </top>
      <bottom style="medium">
        <color indexed="64"/>
      </bottom>
      <diagonal/>
    </border>
    <border>
      <left style="medium">
        <color indexed="64"/>
      </left>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double">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ouble">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style="double">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dotted">
        <color indexed="64"/>
      </bottom>
      <diagonal/>
    </border>
    <border>
      <left/>
      <right style="hair">
        <color indexed="64"/>
      </right>
      <top/>
      <bottom style="dotted">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dotted">
        <color indexed="64"/>
      </left>
      <right style="dotted">
        <color indexed="64"/>
      </right>
      <top/>
      <bottom/>
      <diagonal/>
    </border>
    <border>
      <left style="thin">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thick">
        <color indexed="64"/>
      </right>
      <top style="medium">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dotted">
        <color indexed="64"/>
      </bottom>
      <diagonal/>
    </border>
    <border>
      <left/>
      <right style="thick">
        <color indexed="64"/>
      </right>
      <top style="dotted">
        <color indexed="64"/>
      </top>
      <bottom style="dotted">
        <color indexed="64"/>
      </bottom>
      <diagonal/>
    </border>
    <border>
      <left/>
      <right style="thick">
        <color indexed="64"/>
      </right>
      <top style="dotted">
        <color indexed="64"/>
      </top>
      <bottom style="medium">
        <color indexed="64"/>
      </bottom>
      <diagonal/>
    </border>
    <border>
      <left/>
      <right style="thick">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ck">
        <color indexed="64"/>
      </right>
      <top style="thin">
        <color indexed="64"/>
      </top>
      <bottom style="thin">
        <color indexed="64"/>
      </bottom>
      <diagonal/>
    </border>
    <border>
      <left/>
      <right style="thick">
        <color indexed="64"/>
      </right>
      <top style="dotted">
        <color indexed="64"/>
      </top>
      <bottom style="thin">
        <color indexed="64"/>
      </bottom>
      <diagonal/>
    </border>
    <border>
      <left/>
      <right style="thick">
        <color indexed="64"/>
      </right>
      <top style="thin">
        <color indexed="64"/>
      </top>
      <bottom style="medium">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double">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style="thick">
        <color indexed="64"/>
      </top>
      <bottom/>
      <diagonal/>
    </border>
    <border>
      <left/>
      <right style="hair">
        <color indexed="64"/>
      </right>
      <top/>
      <bottom style="thin">
        <color indexed="64"/>
      </bottom>
      <diagonal/>
    </border>
    <border>
      <left/>
      <right style="hair">
        <color indexed="64"/>
      </right>
      <top style="thin">
        <color indexed="64"/>
      </top>
      <bottom/>
      <diagonal/>
    </border>
    <border>
      <left/>
      <right style="medium">
        <color indexed="64"/>
      </right>
      <top style="medium">
        <color indexed="64"/>
      </top>
      <bottom style="thick">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ck">
        <color indexed="64"/>
      </right>
      <top style="medium">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thin">
        <color indexed="64"/>
      </right>
      <top style="medium">
        <color indexed="64"/>
      </top>
      <bottom style="thick">
        <color indexed="64"/>
      </bottom>
      <diagonal/>
    </border>
    <border>
      <left style="hair">
        <color indexed="64"/>
      </left>
      <right/>
      <top style="thick">
        <color indexed="64"/>
      </top>
      <bottom/>
      <diagonal/>
    </border>
    <border>
      <left style="hair">
        <color indexed="64"/>
      </left>
      <right/>
      <top/>
      <bottom style="thin">
        <color indexed="64"/>
      </bottom>
      <diagonal/>
    </border>
    <border>
      <left style="hair">
        <color indexed="64"/>
      </left>
      <right/>
      <top style="thin">
        <color indexed="64"/>
      </top>
      <bottom/>
      <diagonal/>
    </border>
    <border>
      <left style="dotted">
        <color auto="1"/>
      </left>
      <right style="dotted">
        <color auto="1"/>
      </right>
      <top style="thin">
        <color auto="1"/>
      </top>
      <bottom style="thin">
        <color auto="1"/>
      </bottom>
      <diagonal/>
    </border>
    <border>
      <left style="dotted">
        <color auto="1"/>
      </left>
      <right/>
      <top style="thin">
        <color auto="1"/>
      </top>
      <bottom style="thin">
        <color auto="1"/>
      </bottom>
      <diagonal/>
    </border>
    <border>
      <left style="thick">
        <color auto="1"/>
      </left>
      <right style="dotted">
        <color auto="1"/>
      </right>
      <top style="thick">
        <color auto="1"/>
      </top>
      <bottom style="thin">
        <color auto="1"/>
      </bottom>
      <diagonal/>
    </border>
    <border>
      <left style="dotted">
        <color auto="1"/>
      </left>
      <right style="dotted">
        <color auto="1"/>
      </right>
      <top style="thick">
        <color auto="1"/>
      </top>
      <bottom style="thin">
        <color auto="1"/>
      </bottom>
      <diagonal/>
    </border>
    <border>
      <left style="dotted">
        <color auto="1"/>
      </left>
      <right/>
      <top style="thick">
        <color auto="1"/>
      </top>
      <bottom style="thin">
        <color auto="1"/>
      </bottom>
      <diagonal/>
    </border>
    <border>
      <left style="thick">
        <color auto="1"/>
      </left>
      <right style="dotted">
        <color auto="1"/>
      </right>
      <top style="thin">
        <color auto="1"/>
      </top>
      <bottom style="thin">
        <color auto="1"/>
      </bottom>
      <diagonal/>
    </border>
    <border>
      <left style="thick">
        <color auto="1"/>
      </left>
      <right style="dotted">
        <color auto="1"/>
      </right>
      <top style="thin">
        <color auto="1"/>
      </top>
      <bottom style="thick">
        <color auto="1"/>
      </bottom>
      <diagonal/>
    </border>
    <border>
      <left style="dotted">
        <color auto="1"/>
      </left>
      <right style="dotted">
        <color auto="1"/>
      </right>
      <top style="thin">
        <color auto="1"/>
      </top>
      <bottom style="thick">
        <color auto="1"/>
      </bottom>
      <diagonal/>
    </border>
    <border>
      <left style="dotted">
        <color auto="1"/>
      </left>
      <right/>
      <top style="thin">
        <color auto="1"/>
      </top>
      <bottom style="thick">
        <color auto="1"/>
      </bottom>
      <diagonal/>
    </border>
    <border>
      <left/>
      <right/>
      <top style="thin">
        <color auto="1"/>
      </top>
      <bottom style="thick">
        <color auto="1"/>
      </bottom>
      <diagonal/>
    </border>
    <border>
      <left style="thick">
        <color auto="1"/>
      </left>
      <right style="dotted">
        <color auto="1"/>
      </right>
      <top style="thin">
        <color auto="1"/>
      </top>
      <bottom/>
      <diagonal/>
    </border>
    <border>
      <left style="dotted">
        <color auto="1"/>
      </left>
      <right style="dotted">
        <color auto="1"/>
      </right>
      <top style="thin">
        <color auto="1"/>
      </top>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s>
  <cellStyleXfs count="3">
    <xf numFmtId="0" fontId="0" fillId="0" borderId="0"/>
    <xf numFmtId="38" fontId="2" fillId="0" borderId="0" applyFont="0" applyFill="0" applyBorder="0" applyAlignment="0" applyProtection="0"/>
    <xf numFmtId="0" fontId="1" fillId="0" borderId="0">
      <alignment vertical="center"/>
    </xf>
  </cellStyleXfs>
  <cellXfs count="1603">
    <xf numFmtId="0" fontId="0" fillId="0" borderId="0" xfId="0"/>
    <xf numFmtId="0" fontId="0" fillId="0" borderId="0" xfId="0" applyBorder="1" applyAlignment="1" applyProtection="1">
      <alignment vertical="center"/>
    </xf>
    <xf numFmtId="0" fontId="0" fillId="0" borderId="0" xfId="0" applyAlignment="1" applyProtection="1">
      <alignment horizontal="center" vertical="center"/>
    </xf>
    <xf numFmtId="0" fontId="0" fillId="0" borderId="0" xfId="0" applyFill="1" applyProtection="1"/>
    <xf numFmtId="0" fontId="0" fillId="0" borderId="0" xfId="0" applyProtection="1"/>
    <xf numFmtId="0" fontId="9" fillId="0" borderId="0" xfId="0" applyFont="1" applyFill="1" applyAlignment="1" applyProtection="1">
      <alignment vertical="center"/>
    </xf>
    <xf numFmtId="0" fontId="9" fillId="0" borderId="0" xfId="0" applyFont="1" applyAlignment="1" applyProtection="1">
      <alignment vertical="center"/>
    </xf>
    <xf numFmtId="0" fontId="0" fillId="0" borderId="0" xfId="0" applyFill="1" applyAlignment="1" applyProtection="1"/>
    <xf numFmtId="0" fontId="0" fillId="0" borderId="0" xfId="0" applyFill="1" applyBorder="1" applyProtection="1"/>
    <xf numFmtId="0" fontId="0" fillId="0" borderId="0" xfId="0" applyBorder="1" applyAlignment="1" applyProtection="1"/>
    <xf numFmtId="0" fontId="0" fillId="0" borderId="0" xfId="0" applyFill="1" applyAlignment="1" applyProtection="1">
      <alignment vertical="top"/>
    </xf>
    <xf numFmtId="0" fontId="5" fillId="0" borderId="0" xfId="0" applyFont="1" applyFill="1" applyProtection="1"/>
    <xf numFmtId="0" fontId="13" fillId="0" borderId="0" xfId="0" applyFont="1" applyFill="1" applyAlignment="1" applyProtection="1">
      <alignment vertical="center"/>
    </xf>
    <xf numFmtId="0" fontId="0" fillId="0" borderId="0" xfId="0" applyBorder="1" applyProtection="1"/>
    <xf numFmtId="0" fontId="0" fillId="0" borderId="22" xfId="0" applyBorder="1" applyProtection="1"/>
    <xf numFmtId="0" fontId="3" fillId="0" borderId="0" xfId="0" applyFont="1" applyFill="1" applyProtection="1"/>
    <xf numFmtId="49" fontId="9" fillId="0" borderId="0" xfId="0" applyNumberFormat="1" applyFont="1" applyAlignment="1" applyProtection="1">
      <alignment vertical="center"/>
    </xf>
    <xf numFmtId="0" fontId="11" fillId="0" borderId="0" xfId="0" applyFont="1" applyAlignment="1" applyProtection="1">
      <alignment vertical="center"/>
    </xf>
    <xf numFmtId="0" fontId="11" fillId="0" borderId="0" xfId="0" applyFont="1" applyFill="1" applyAlignment="1" applyProtection="1"/>
    <xf numFmtId="0" fontId="11" fillId="0" borderId="0" xfId="0" applyFont="1" applyFill="1" applyProtection="1"/>
    <xf numFmtId="0" fontId="11" fillId="0" borderId="0" xfId="0" applyFont="1" applyBorder="1" applyAlignment="1" applyProtection="1">
      <alignment vertical="center"/>
    </xf>
    <xf numFmtId="0" fontId="0" fillId="0" borderId="0" xfId="0" applyAlignment="1" applyProtection="1">
      <alignment vertical="center"/>
    </xf>
    <xf numFmtId="0" fontId="0" fillId="0" borderId="20" xfId="0" applyBorder="1" applyAlignment="1" applyProtection="1">
      <alignment vertical="center"/>
    </xf>
    <xf numFmtId="0" fontId="0" fillId="0" borderId="0" xfId="0" applyFill="1" applyBorder="1" applyProtection="1"/>
    <xf numFmtId="0" fontId="0" fillId="0" borderId="28" xfId="0" applyFill="1" applyBorder="1" applyProtection="1"/>
    <xf numFmtId="0" fontId="22" fillId="0" borderId="0" xfId="0" applyFont="1"/>
    <xf numFmtId="0" fontId="22" fillId="0" borderId="0" xfId="0" applyFont="1" applyAlignment="1">
      <alignment wrapText="1"/>
    </xf>
    <xf numFmtId="0" fontId="24" fillId="4" borderId="123" xfId="0" applyFont="1" applyFill="1" applyBorder="1" applyAlignment="1" applyProtection="1">
      <alignment horizontal="left" vertical="center" wrapText="1"/>
      <protection locked="0"/>
    </xf>
    <xf numFmtId="0" fontId="24" fillId="4" borderId="100" xfId="0" applyFont="1" applyFill="1" applyBorder="1" applyAlignment="1" applyProtection="1">
      <alignment horizontal="left" vertical="center" wrapText="1"/>
      <protection locked="0"/>
    </xf>
    <xf numFmtId="0" fontId="29" fillId="4" borderId="116" xfId="0" applyFont="1" applyFill="1" applyBorder="1" applyAlignment="1" applyProtection="1">
      <alignment horizontal="left" vertical="center"/>
      <protection locked="0"/>
    </xf>
    <xf numFmtId="0" fontId="29" fillId="4" borderId="125" xfId="0" applyFont="1" applyFill="1" applyBorder="1" applyAlignment="1" applyProtection="1">
      <alignment horizontal="left" vertical="center"/>
      <protection locked="0"/>
    </xf>
    <xf numFmtId="0" fontId="29" fillId="4" borderId="126" xfId="0" applyFont="1" applyFill="1" applyBorder="1" applyAlignment="1" applyProtection="1">
      <alignment horizontal="left" vertical="center"/>
      <protection locked="0"/>
    </xf>
    <xf numFmtId="0" fontId="28" fillId="4" borderId="116" xfId="0" applyFont="1" applyFill="1" applyBorder="1" applyAlignment="1" applyProtection="1">
      <alignment horizontal="left" vertical="center"/>
      <protection locked="0"/>
    </xf>
    <xf numFmtId="0" fontId="24" fillId="4" borderId="125" xfId="0" applyFont="1" applyFill="1" applyBorder="1" applyAlignment="1" applyProtection="1">
      <alignment horizontal="left" vertical="center"/>
      <protection locked="0"/>
    </xf>
    <xf numFmtId="0" fontId="22" fillId="0" borderId="0" xfId="0" applyFont="1" applyBorder="1" applyAlignment="1">
      <alignment vertical="center"/>
    </xf>
    <xf numFmtId="0" fontId="28" fillId="5" borderId="116" xfId="0" applyFont="1" applyFill="1" applyBorder="1" applyAlignment="1" applyProtection="1">
      <alignment horizontal="left" vertical="center"/>
      <protection locked="0"/>
    </xf>
    <xf numFmtId="0" fontId="29" fillId="5" borderId="125" xfId="0" applyFont="1" applyFill="1" applyBorder="1" applyAlignment="1" applyProtection="1">
      <alignment horizontal="left" vertical="center"/>
      <protection locked="0"/>
    </xf>
    <xf numFmtId="0" fontId="29" fillId="5" borderId="126" xfId="0" applyFont="1" applyFill="1" applyBorder="1" applyAlignment="1" applyProtection="1">
      <alignment horizontal="left" vertical="center"/>
      <protection locked="0"/>
    </xf>
    <xf numFmtId="0" fontId="24" fillId="5" borderId="123" xfId="0" applyFont="1" applyFill="1" applyBorder="1" applyAlignment="1" applyProtection="1">
      <alignment horizontal="left" vertical="center" wrapText="1"/>
      <protection locked="0"/>
    </xf>
    <xf numFmtId="0" fontId="24" fillId="5" borderId="100" xfId="0" applyFont="1" applyFill="1" applyBorder="1" applyAlignment="1" applyProtection="1">
      <alignment horizontal="left" vertical="center" wrapText="1"/>
      <protection locked="0"/>
    </xf>
    <xf numFmtId="0" fontId="29" fillId="5" borderId="116" xfId="0" applyFont="1" applyFill="1" applyBorder="1" applyAlignment="1" applyProtection="1">
      <alignment horizontal="left" vertical="center"/>
      <protection locked="0"/>
    </xf>
    <xf numFmtId="0" fontId="24" fillId="7" borderId="123" xfId="0" applyFont="1" applyFill="1" applyBorder="1" applyAlignment="1" applyProtection="1">
      <alignment horizontal="left" vertical="center" wrapText="1"/>
      <protection locked="0"/>
    </xf>
    <xf numFmtId="0" fontId="24" fillId="7" borderId="100" xfId="0" applyFont="1" applyFill="1" applyBorder="1" applyAlignment="1" applyProtection="1">
      <alignment horizontal="left" vertical="center" wrapText="1"/>
      <protection locked="0"/>
    </xf>
    <xf numFmtId="0" fontId="29" fillId="7" borderId="116" xfId="0" applyFont="1" applyFill="1" applyBorder="1" applyAlignment="1" applyProtection="1">
      <alignment horizontal="left" vertical="center"/>
      <protection locked="0"/>
    </xf>
    <xf numFmtId="0" fontId="29" fillId="7" borderId="125" xfId="0" applyFont="1" applyFill="1" applyBorder="1" applyAlignment="1" applyProtection="1">
      <alignment horizontal="left" vertical="center"/>
      <protection locked="0"/>
    </xf>
    <xf numFmtId="0" fontId="29" fillId="7" borderId="126" xfId="0" applyFont="1" applyFill="1" applyBorder="1" applyAlignment="1" applyProtection="1">
      <alignment horizontal="left" vertical="center"/>
      <protection locked="0"/>
    </xf>
    <xf numFmtId="0" fontId="28" fillId="7" borderId="116" xfId="0" applyFont="1" applyFill="1" applyBorder="1" applyAlignment="1" applyProtection="1">
      <alignment horizontal="left" vertical="center"/>
      <protection locked="0"/>
    </xf>
    <xf numFmtId="0" fontId="24" fillId="7" borderId="125" xfId="0" applyFont="1" applyFill="1" applyBorder="1" applyAlignment="1" applyProtection="1">
      <alignment horizontal="left" vertical="center"/>
      <protection locked="0"/>
    </xf>
    <xf numFmtId="0" fontId="24" fillId="5" borderId="125" xfId="0" applyFont="1" applyFill="1" applyBorder="1" applyAlignment="1" applyProtection="1">
      <alignment horizontal="left" vertical="center"/>
      <protection locked="0"/>
    </xf>
    <xf numFmtId="0" fontId="0" fillId="0" borderId="0" xfId="0"/>
    <xf numFmtId="0" fontId="30" fillId="0" borderId="89" xfId="0" applyFont="1" applyBorder="1" applyAlignment="1">
      <alignment horizontal="center" vertical="center" wrapText="1"/>
    </xf>
    <xf numFmtId="0" fontId="27" fillId="0" borderId="87" xfId="0" applyFont="1" applyBorder="1" applyAlignment="1">
      <alignment horizontal="right" vertical="center" shrinkToFit="1"/>
    </xf>
    <xf numFmtId="0" fontId="30" fillId="0" borderId="91" xfId="0" applyFont="1" applyBorder="1" applyAlignment="1">
      <alignment horizontal="center" vertical="center" wrapText="1"/>
    </xf>
    <xf numFmtId="0" fontId="22" fillId="0" borderId="98" xfId="0" applyFont="1" applyBorder="1" applyAlignment="1">
      <alignment horizontal="right" vertical="center" wrapText="1"/>
    </xf>
    <xf numFmtId="0" fontId="30" fillId="0" borderId="89" xfId="0" applyFont="1" applyBorder="1" applyAlignment="1">
      <alignment horizontal="center"/>
    </xf>
    <xf numFmtId="0" fontId="30" fillId="0" borderId="107" xfId="0" applyFont="1" applyBorder="1" applyAlignment="1">
      <alignment horizontal="center"/>
    </xf>
    <xf numFmtId="0" fontId="30" fillId="0" borderId="97" xfId="0" applyFont="1" applyBorder="1" applyAlignment="1">
      <alignment horizontal="center"/>
    </xf>
    <xf numFmtId="0" fontId="30" fillId="0" borderId="91" xfId="0" applyFont="1" applyBorder="1" applyAlignment="1">
      <alignment horizontal="center"/>
    </xf>
    <xf numFmtId="0" fontId="22" fillId="0" borderId="86" xfId="0" applyFont="1" applyBorder="1"/>
    <xf numFmtId="0" fontId="40" fillId="4" borderId="124" xfId="0" applyFont="1" applyFill="1" applyBorder="1" applyAlignment="1" applyProtection="1">
      <alignment horizontal="left" vertical="center" wrapText="1"/>
      <protection locked="0"/>
    </xf>
    <xf numFmtId="0" fontId="40" fillId="5" borderId="124" xfId="0" applyFont="1" applyFill="1" applyBorder="1" applyAlignment="1" applyProtection="1">
      <alignment horizontal="left" vertical="center" wrapText="1"/>
      <protection locked="0"/>
    </xf>
    <xf numFmtId="0" fontId="40" fillId="7" borderId="124" xfId="0" applyFont="1" applyFill="1" applyBorder="1" applyAlignment="1" applyProtection="1">
      <alignment horizontal="left" vertical="center" wrapText="1"/>
      <protection locked="0"/>
    </xf>
    <xf numFmtId="0" fontId="40" fillId="4" borderId="100" xfId="0" applyFont="1" applyFill="1" applyBorder="1" applyAlignment="1" applyProtection="1">
      <alignment horizontal="left" vertical="center" wrapText="1"/>
      <protection locked="0"/>
    </xf>
    <xf numFmtId="0" fontId="40" fillId="5" borderId="100" xfId="0" applyFont="1" applyFill="1" applyBorder="1" applyAlignment="1" applyProtection="1">
      <alignment horizontal="left" vertical="center" wrapText="1"/>
      <protection locked="0"/>
    </xf>
    <xf numFmtId="0" fontId="40" fillId="7" borderId="100" xfId="0" applyFont="1" applyFill="1" applyBorder="1" applyAlignment="1" applyProtection="1">
      <alignment horizontal="left" vertical="center" wrapText="1"/>
      <protection locked="0"/>
    </xf>
    <xf numFmtId="0" fontId="22" fillId="6" borderId="0" xfId="0" applyFont="1" applyFill="1"/>
    <xf numFmtId="0" fontId="33" fillId="4" borderId="85" xfId="0" applyFont="1" applyFill="1" applyBorder="1" applyAlignment="1" applyProtection="1">
      <alignment horizontal="center"/>
      <protection locked="0"/>
    </xf>
    <xf numFmtId="0" fontId="27" fillId="0" borderId="84" xfId="0" applyFont="1" applyFill="1" applyBorder="1" applyAlignment="1" applyProtection="1">
      <alignment horizontal="left" vertical="center" wrapText="1"/>
    </xf>
    <xf numFmtId="0" fontId="24" fillId="0" borderId="95" xfId="0" applyFont="1" applyFill="1" applyBorder="1" applyAlignment="1" applyProtection="1">
      <alignment horizontal="left" vertical="center" wrapText="1"/>
    </xf>
    <xf numFmtId="0" fontId="24" fillId="0" borderId="93" xfId="0" applyFont="1" applyFill="1" applyBorder="1" applyAlignment="1" applyProtection="1">
      <alignment horizontal="left" vertical="center" wrapText="1"/>
    </xf>
    <xf numFmtId="0" fontId="24" fillId="0" borderId="111" xfId="0" applyFont="1" applyFill="1" applyBorder="1" applyAlignment="1" applyProtection="1">
      <alignment horizontal="left" vertical="center"/>
    </xf>
    <xf numFmtId="0" fontId="24" fillId="0" borderId="112" xfId="0" applyFont="1" applyFill="1" applyBorder="1" applyAlignment="1" applyProtection="1">
      <alignment horizontal="left" vertical="center"/>
    </xf>
    <xf numFmtId="0" fontId="28" fillId="0" borderId="115" xfId="0" applyFont="1" applyFill="1" applyBorder="1" applyAlignment="1" applyProtection="1">
      <alignment horizontal="left" vertical="center"/>
    </xf>
    <xf numFmtId="0" fontId="28" fillId="0" borderId="111" xfId="0" applyFont="1" applyFill="1" applyBorder="1" applyAlignment="1" applyProtection="1">
      <alignment horizontal="left" vertical="center"/>
    </xf>
    <xf numFmtId="0" fontId="28" fillId="0" borderId="114" xfId="0" applyFont="1" applyFill="1" applyBorder="1" applyAlignment="1" applyProtection="1">
      <alignment horizontal="left" vertical="center"/>
    </xf>
    <xf numFmtId="0" fontId="29" fillId="0" borderId="111" xfId="0" applyFont="1" applyFill="1" applyBorder="1" applyAlignment="1" applyProtection="1">
      <alignment horizontal="left" vertical="center"/>
    </xf>
    <xf numFmtId="0" fontId="29" fillId="0" borderId="114" xfId="0" applyFont="1" applyFill="1" applyBorder="1" applyAlignment="1" applyProtection="1">
      <alignment horizontal="left" vertical="center"/>
    </xf>
    <xf numFmtId="0" fontId="29" fillId="0" borderId="115" xfId="0" applyFont="1" applyFill="1" applyBorder="1" applyAlignment="1" applyProtection="1">
      <alignment horizontal="left" vertical="center"/>
    </xf>
    <xf numFmtId="0" fontId="22" fillId="0" borderId="0" xfId="0" applyFont="1" applyProtection="1"/>
    <xf numFmtId="0" fontId="24" fillId="0" borderId="84" xfId="0" applyFont="1" applyFill="1" applyBorder="1" applyAlignment="1" applyProtection="1">
      <alignment horizontal="left" vertical="center"/>
    </xf>
    <xf numFmtId="0" fontId="24" fillId="0" borderId="118" xfId="0" applyFont="1" applyFill="1" applyBorder="1" applyAlignment="1" applyProtection="1">
      <alignment horizontal="right" vertical="center"/>
    </xf>
    <xf numFmtId="0" fontId="24" fillId="0" borderId="114" xfId="0" applyFont="1" applyFill="1" applyBorder="1" applyAlignment="1" applyProtection="1">
      <alignment horizontal="left" vertical="center"/>
    </xf>
    <xf numFmtId="0" fontId="40" fillId="4" borderId="116" xfId="0" applyFont="1" applyFill="1" applyBorder="1" applyAlignment="1" applyProtection="1">
      <alignment horizontal="left" vertical="center"/>
      <protection locked="0"/>
    </xf>
    <xf numFmtId="0" fontId="40" fillId="5" borderId="116" xfId="0" applyFont="1" applyFill="1" applyBorder="1" applyAlignment="1" applyProtection="1">
      <alignment horizontal="left" vertical="center"/>
      <protection locked="0"/>
    </xf>
    <xf numFmtId="0" fontId="40" fillId="7" borderId="116" xfId="0" applyFont="1" applyFill="1" applyBorder="1" applyAlignment="1" applyProtection="1">
      <alignment horizontal="left" vertical="center"/>
      <protection locked="0"/>
    </xf>
    <xf numFmtId="0" fontId="40" fillId="4" borderId="125" xfId="0" applyFont="1" applyFill="1" applyBorder="1" applyAlignment="1" applyProtection="1">
      <alignment horizontal="left" vertical="center"/>
      <protection locked="0"/>
    </xf>
    <xf numFmtId="0" fontId="40" fillId="5" borderId="125" xfId="0" applyFont="1" applyFill="1" applyBorder="1" applyAlignment="1" applyProtection="1">
      <alignment horizontal="left" vertical="center"/>
      <protection locked="0"/>
    </xf>
    <xf numFmtId="0" fontId="40" fillId="7" borderId="125" xfId="0" applyFont="1" applyFill="1" applyBorder="1" applyAlignment="1" applyProtection="1">
      <alignment horizontal="left" vertical="center"/>
      <protection locked="0"/>
    </xf>
    <xf numFmtId="49" fontId="40" fillId="4" borderId="116" xfId="0" applyNumberFormat="1" applyFont="1" applyFill="1" applyBorder="1" applyAlignment="1" applyProtection="1">
      <alignment horizontal="left" vertical="center"/>
      <protection locked="0"/>
    </xf>
    <xf numFmtId="49" fontId="40" fillId="4" borderId="115" xfId="0" applyNumberFormat="1" applyFont="1" applyFill="1" applyBorder="1" applyAlignment="1" applyProtection="1">
      <alignment vertical="center" shrinkToFit="1"/>
      <protection locked="0"/>
    </xf>
    <xf numFmtId="49" fontId="40" fillId="4" borderId="125" xfId="0" applyNumberFormat="1" applyFont="1" applyFill="1" applyBorder="1" applyAlignment="1" applyProtection="1">
      <alignment vertical="center" shrinkToFit="1"/>
      <protection locked="0"/>
    </xf>
    <xf numFmtId="49" fontId="40" fillId="4" borderId="126" xfId="0" applyNumberFormat="1" applyFont="1" applyFill="1" applyBorder="1" applyAlignment="1" applyProtection="1">
      <alignment vertical="center" shrinkToFit="1"/>
      <protection locked="0"/>
    </xf>
    <xf numFmtId="0" fontId="24" fillId="6" borderId="131" xfId="0" applyFont="1" applyFill="1" applyBorder="1" applyAlignment="1" applyProtection="1">
      <alignment horizontal="left" vertical="center" wrapText="1"/>
      <protection locked="0"/>
    </xf>
    <xf numFmtId="0" fontId="24" fillId="6" borderId="117" xfId="0" applyFont="1" applyFill="1" applyBorder="1" applyAlignment="1" applyProtection="1">
      <alignment horizontal="left" vertical="center" wrapText="1"/>
      <protection locked="0"/>
    </xf>
    <xf numFmtId="0" fontId="40" fillId="6" borderId="95" xfId="0" applyFont="1" applyFill="1" applyBorder="1" applyAlignment="1" applyProtection="1">
      <alignment horizontal="left" vertical="center" wrapText="1"/>
      <protection locked="0"/>
    </xf>
    <xf numFmtId="0" fontId="40" fillId="6" borderId="117" xfId="0" applyFont="1" applyFill="1" applyBorder="1" applyAlignment="1" applyProtection="1">
      <alignment horizontal="left" vertical="center" wrapText="1"/>
      <protection locked="0"/>
    </xf>
    <xf numFmtId="0" fontId="40" fillId="6" borderId="111" xfId="0" applyFont="1" applyFill="1" applyBorder="1" applyAlignment="1" applyProtection="1">
      <alignment horizontal="left" vertical="center"/>
      <protection locked="0"/>
    </xf>
    <xf numFmtId="0" fontId="40" fillId="6" borderId="114" xfId="0" applyFont="1" applyFill="1" applyBorder="1" applyAlignment="1" applyProtection="1">
      <alignment horizontal="left" vertical="center"/>
      <protection locked="0"/>
    </xf>
    <xf numFmtId="0" fontId="29" fillId="6" borderId="111" xfId="0" applyFont="1" applyFill="1" applyBorder="1" applyAlignment="1" applyProtection="1">
      <alignment horizontal="left" vertical="center"/>
      <protection locked="0"/>
    </xf>
    <xf numFmtId="0" fontId="29" fillId="6" borderId="114" xfId="0" applyFont="1" applyFill="1" applyBorder="1" applyAlignment="1" applyProtection="1">
      <alignment horizontal="left" vertical="center"/>
      <protection locked="0"/>
    </xf>
    <xf numFmtId="0" fontId="29" fillId="6" borderId="115" xfId="0" applyFont="1" applyFill="1" applyBorder="1" applyAlignment="1" applyProtection="1">
      <alignment horizontal="left" vertical="center"/>
      <protection locked="0"/>
    </xf>
    <xf numFmtId="49" fontId="40" fillId="5" borderId="116" xfId="0" applyNumberFormat="1" applyFont="1" applyFill="1" applyBorder="1" applyAlignment="1" applyProtection="1">
      <alignment horizontal="left" vertical="center"/>
      <protection locked="0"/>
    </xf>
    <xf numFmtId="49" fontId="40" fillId="5" borderId="115" xfId="0" applyNumberFormat="1" applyFont="1" applyFill="1" applyBorder="1" applyAlignment="1" applyProtection="1">
      <alignment vertical="center" shrinkToFit="1"/>
      <protection locked="0"/>
    </xf>
    <xf numFmtId="49" fontId="40" fillId="5" borderId="114" xfId="0" applyNumberFormat="1" applyFont="1" applyFill="1" applyBorder="1" applyAlignment="1" applyProtection="1">
      <alignment vertical="center" shrinkToFit="1"/>
      <protection locked="0"/>
    </xf>
    <xf numFmtId="49" fontId="40" fillId="7" borderId="115" xfId="0" applyNumberFormat="1" applyFont="1" applyFill="1" applyBorder="1" applyAlignment="1" applyProtection="1">
      <alignment vertical="center" shrinkToFit="1"/>
      <protection locked="0"/>
    </xf>
    <xf numFmtId="49" fontId="40" fillId="7" borderId="114" xfId="0" applyNumberFormat="1" applyFont="1" applyFill="1" applyBorder="1" applyAlignment="1" applyProtection="1">
      <alignment vertical="center" shrinkToFit="1"/>
      <protection locked="0"/>
    </xf>
    <xf numFmtId="49" fontId="40" fillId="7" borderId="116" xfId="0" applyNumberFormat="1" applyFont="1" applyFill="1" applyBorder="1" applyAlignment="1" applyProtection="1">
      <alignment horizontal="left" vertical="center"/>
      <protection locked="0"/>
    </xf>
    <xf numFmtId="49" fontId="40" fillId="6" borderId="111" xfId="0" applyNumberFormat="1" applyFont="1" applyFill="1" applyBorder="1" applyAlignment="1" applyProtection="1">
      <alignment horizontal="left" vertical="center"/>
      <protection locked="0"/>
    </xf>
    <xf numFmtId="49" fontId="40" fillId="6" borderId="115" xfId="0" applyNumberFormat="1" applyFont="1" applyFill="1" applyBorder="1" applyAlignment="1" applyProtection="1">
      <alignment vertical="center" shrinkToFit="1"/>
      <protection locked="0"/>
    </xf>
    <xf numFmtId="49" fontId="40" fillId="6" borderId="104" xfId="0" applyNumberFormat="1" applyFont="1" applyFill="1" applyBorder="1" applyAlignment="1" applyProtection="1">
      <alignment vertical="center" shrinkToFit="1"/>
      <protection locked="0"/>
    </xf>
    <xf numFmtId="49" fontId="40" fillId="6" borderId="105" xfId="0" applyNumberFormat="1" applyFont="1" applyFill="1" applyBorder="1" applyAlignment="1" applyProtection="1">
      <alignment vertical="center" shrinkToFit="1"/>
      <protection locked="0"/>
    </xf>
    <xf numFmtId="0" fontId="28" fillId="6" borderId="111" xfId="0" applyFont="1" applyFill="1" applyBorder="1" applyAlignment="1" applyProtection="1">
      <alignment horizontal="left" vertical="center"/>
      <protection locked="0"/>
    </xf>
    <xf numFmtId="0" fontId="24" fillId="6" borderId="114" xfId="0" applyFont="1" applyFill="1" applyBorder="1" applyAlignment="1" applyProtection="1">
      <alignment horizontal="left" vertical="center"/>
      <protection locked="0"/>
    </xf>
    <xf numFmtId="0" fontId="30" fillId="4" borderId="92" xfId="0" applyFont="1" applyFill="1" applyBorder="1" applyAlignment="1" applyProtection="1">
      <alignment horizontal="left" vertical="center" shrinkToFit="1"/>
      <protection locked="0"/>
    </xf>
    <xf numFmtId="0" fontId="28" fillId="4" borderId="117" xfId="0" applyFont="1" applyFill="1" applyBorder="1" applyAlignment="1" applyProtection="1">
      <alignment horizontal="left" vertical="center" shrinkToFit="1"/>
      <protection locked="0"/>
    </xf>
    <xf numFmtId="0" fontId="30" fillId="4" borderId="118" xfId="0" applyFont="1" applyFill="1" applyBorder="1" applyAlignment="1" applyProtection="1">
      <alignment horizontal="left" vertical="center" shrinkToFit="1"/>
      <protection locked="0"/>
    </xf>
    <xf numFmtId="0" fontId="4" fillId="0" borderId="138" xfId="0" applyFont="1" applyFill="1" applyBorder="1" applyAlignment="1" applyProtection="1">
      <alignment vertical="center" wrapText="1"/>
    </xf>
    <xf numFmtId="0" fontId="22" fillId="3" borderId="0" xfId="0" applyFont="1" applyFill="1"/>
    <xf numFmtId="0" fontId="0" fillId="3" borderId="0" xfId="0" applyFill="1"/>
    <xf numFmtId="179" fontId="4" fillId="0" borderId="138" xfId="0" applyNumberFormat="1" applyFont="1" applyFill="1" applyBorder="1" applyAlignment="1" applyProtection="1">
      <alignment vertical="center" wrapText="1"/>
    </xf>
    <xf numFmtId="0" fontId="40" fillId="4" borderId="103" xfId="0" applyFont="1" applyFill="1" applyBorder="1" applyAlignment="1" applyProtection="1">
      <alignment horizontal="left" vertical="center" wrapText="1"/>
      <protection locked="0"/>
    </xf>
    <xf numFmtId="0" fontId="40" fillId="5" borderId="103" xfId="0" applyFont="1" applyFill="1" applyBorder="1" applyAlignment="1" applyProtection="1">
      <alignment horizontal="left" vertical="center" wrapText="1"/>
      <protection locked="0"/>
    </xf>
    <xf numFmtId="0" fontId="40" fillId="7" borderId="103" xfId="0" applyFont="1" applyFill="1" applyBorder="1" applyAlignment="1" applyProtection="1">
      <alignment horizontal="left" vertical="center" wrapText="1"/>
      <protection locked="0"/>
    </xf>
    <xf numFmtId="0" fontId="40" fillId="6" borderId="113" xfId="0" applyFont="1" applyFill="1" applyBorder="1" applyAlignment="1" applyProtection="1">
      <alignment horizontal="left" vertical="center" wrapText="1"/>
      <protection locked="0"/>
    </xf>
    <xf numFmtId="0" fontId="24" fillId="4" borderId="110" xfId="0" applyFont="1" applyFill="1" applyBorder="1" applyAlignment="1" applyProtection="1">
      <alignment horizontal="left" vertical="center" wrapText="1"/>
      <protection locked="0"/>
    </xf>
    <xf numFmtId="0" fontId="24" fillId="5" borderId="110" xfId="0" applyFont="1" applyFill="1" applyBorder="1" applyAlignment="1" applyProtection="1">
      <alignment horizontal="left" vertical="center" wrapText="1"/>
      <protection locked="0"/>
    </xf>
    <xf numFmtId="0" fontId="24" fillId="7" borderId="110" xfId="0" applyFont="1" applyFill="1" applyBorder="1" applyAlignment="1" applyProtection="1">
      <alignment horizontal="left" vertical="center" wrapText="1"/>
      <protection locked="0"/>
    </xf>
    <xf numFmtId="0" fontId="24" fillId="6" borderId="112" xfId="0" applyFont="1" applyFill="1" applyBorder="1" applyAlignment="1" applyProtection="1">
      <alignment horizontal="left" vertical="center" wrapText="1"/>
      <protection locked="0"/>
    </xf>
    <xf numFmtId="0" fontId="40" fillId="0" borderId="115" xfId="0" applyFont="1" applyFill="1" applyBorder="1" applyAlignment="1" applyProtection="1">
      <alignment horizontal="left" vertical="center"/>
    </xf>
    <xf numFmtId="0" fontId="24" fillId="0" borderId="156" xfId="0" applyFont="1" applyFill="1" applyBorder="1" applyAlignment="1" applyProtection="1">
      <alignment horizontal="left" vertical="center"/>
    </xf>
    <xf numFmtId="0" fontId="24" fillId="5" borderId="157" xfId="0" applyFont="1" applyFill="1" applyBorder="1" applyAlignment="1" applyProtection="1">
      <alignment horizontal="left" vertical="center" wrapText="1"/>
      <protection locked="0"/>
    </xf>
    <xf numFmtId="0" fontId="24" fillId="7" borderId="157" xfId="0" applyFont="1" applyFill="1" applyBorder="1" applyAlignment="1" applyProtection="1">
      <alignment horizontal="left" vertical="center" wrapText="1"/>
      <protection locked="0"/>
    </xf>
    <xf numFmtId="0" fontId="24" fillId="0" borderId="155" xfId="0" applyFont="1" applyFill="1" applyBorder="1" applyAlignment="1" applyProtection="1">
      <alignment horizontal="left" vertical="center"/>
    </xf>
    <xf numFmtId="0" fontId="22" fillId="0" borderId="160" xfId="0" applyFont="1" applyBorder="1" applyAlignment="1">
      <alignment vertical="center"/>
    </xf>
    <xf numFmtId="0" fontId="28" fillId="4" borderId="103" xfId="0" applyFont="1" applyFill="1" applyBorder="1" applyAlignment="1" applyProtection="1">
      <alignment horizontal="left" vertical="center"/>
      <protection locked="0"/>
    </xf>
    <xf numFmtId="0" fontId="28" fillId="5" borderId="103" xfId="0" applyFont="1" applyFill="1" applyBorder="1" applyAlignment="1" applyProtection="1">
      <alignment horizontal="left" vertical="center"/>
      <protection locked="0"/>
    </xf>
    <xf numFmtId="0" fontId="28" fillId="7" borderId="103" xfId="0" applyFont="1" applyFill="1" applyBorder="1" applyAlignment="1" applyProtection="1">
      <alignment horizontal="left" vertical="center"/>
      <protection locked="0"/>
    </xf>
    <xf numFmtId="0" fontId="28" fillId="6" borderId="113" xfId="0" applyFont="1" applyFill="1" applyBorder="1" applyAlignment="1" applyProtection="1">
      <alignment horizontal="left" vertical="center"/>
      <protection locked="0"/>
    </xf>
    <xf numFmtId="0" fontId="28" fillId="0" borderId="113" xfId="0" applyFont="1" applyFill="1" applyBorder="1" applyAlignment="1" applyProtection="1">
      <alignment horizontal="left" vertical="center"/>
    </xf>
    <xf numFmtId="0" fontId="24" fillId="4" borderId="162" xfId="0" applyFont="1" applyFill="1" applyBorder="1" applyAlignment="1" applyProtection="1">
      <alignment horizontal="left" vertical="center"/>
      <protection locked="0"/>
    </xf>
    <xf numFmtId="0" fontId="24" fillId="5" borderId="162" xfId="0" applyFont="1" applyFill="1" applyBorder="1" applyAlignment="1" applyProtection="1">
      <alignment horizontal="left" vertical="center"/>
      <protection locked="0"/>
    </xf>
    <xf numFmtId="0" fontId="24" fillId="7" borderId="162" xfId="0" applyFont="1" applyFill="1" applyBorder="1" applyAlignment="1" applyProtection="1">
      <alignment horizontal="left" vertical="center"/>
      <protection locked="0"/>
    </xf>
    <xf numFmtId="0" fontId="24" fillId="6" borderId="163" xfId="0" applyFont="1" applyFill="1" applyBorder="1" applyAlignment="1" applyProtection="1">
      <alignment horizontal="left" vertical="center"/>
      <protection locked="0"/>
    </xf>
    <xf numFmtId="0" fontId="24" fillId="0" borderId="163" xfId="0" applyFont="1" applyFill="1" applyBorder="1" applyAlignment="1" applyProtection="1">
      <alignment horizontal="left" vertical="center"/>
    </xf>
    <xf numFmtId="0" fontId="22" fillId="0" borderId="115" xfId="0" applyFont="1" applyBorder="1" applyAlignment="1">
      <alignment vertical="center"/>
    </xf>
    <xf numFmtId="0" fontId="53" fillId="0" borderId="0" xfId="0" applyFont="1" applyFill="1" applyAlignment="1">
      <alignment vertical="center" shrinkToFit="1"/>
    </xf>
    <xf numFmtId="0" fontId="54" fillId="0" borderId="0" xfId="0" applyFont="1"/>
    <xf numFmtId="38" fontId="54" fillId="0" borderId="0" xfId="1" applyFont="1" applyFill="1" applyAlignment="1">
      <alignment vertical="center" shrinkToFit="1"/>
    </xf>
    <xf numFmtId="0" fontId="53" fillId="0" borderId="0" xfId="0" applyFont="1" applyFill="1" applyBorder="1" applyAlignment="1">
      <alignment vertical="center" shrinkToFit="1"/>
    </xf>
    <xf numFmtId="0" fontId="53" fillId="0" borderId="12" xfId="0" applyFont="1" applyFill="1" applyBorder="1" applyAlignment="1">
      <alignment horizontal="center" vertical="center" shrinkToFit="1"/>
    </xf>
    <xf numFmtId="38" fontId="54" fillId="0" borderId="12" xfId="1" applyFont="1" applyFill="1" applyBorder="1" applyAlignment="1">
      <alignment horizontal="center" vertical="center" shrinkToFit="1"/>
    </xf>
    <xf numFmtId="0" fontId="57" fillId="7" borderId="80" xfId="0" applyFont="1" applyFill="1" applyBorder="1" applyAlignment="1">
      <alignment vertical="center" shrinkToFit="1"/>
    </xf>
    <xf numFmtId="38" fontId="54" fillId="7" borderId="80" xfId="1" applyFont="1" applyFill="1" applyBorder="1" applyAlignment="1" applyProtection="1">
      <alignment vertical="center" shrinkToFit="1"/>
      <protection locked="0"/>
    </xf>
    <xf numFmtId="38" fontId="54" fillId="7" borderId="81" xfId="1" applyFont="1" applyFill="1" applyBorder="1" applyAlignment="1" applyProtection="1">
      <alignment vertical="center" shrinkToFit="1"/>
      <protection locked="0"/>
    </xf>
    <xf numFmtId="38" fontId="54" fillId="7" borderId="79" xfId="1" applyFont="1" applyFill="1" applyBorder="1" applyAlignment="1" applyProtection="1">
      <alignment vertical="center" shrinkToFit="1"/>
      <protection locked="0"/>
    </xf>
    <xf numFmtId="0" fontId="54" fillId="0" borderId="0" xfId="0" applyFont="1" applyFill="1" applyAlignment="1">
      <alignment vertical="center" shrinkToFit="1"/>
    </xf>
    <xf numFmtId="0" fontId="57" fillId="4" borderId="80" xfId="0" applyFont="1" applyFill="1" applyBorder="1" applyAlignment="1">
      <alignment vertical="center" shrinkToFit="1"/>
    </xf>
    <xf numFmtId="0" fontId="67" fillId="4" borderId="80" xfId="0" applyFont="1" applyFill="1" applyBorder="1" applyAlignment="1">
      <alignment vertical="center" shrinkToFit="1"/>
    </xf>
    <xf numFmtId="0" fontId="68" fillId="4" borderId="80" xfId="0" applyFont="1" applyFill="1" applyBorder="1" applyAlignment="1">
      <alignment vertical="center" shrinkToFit="1"/>
    </xf>
    <xf numFmtId="0" fontId="45" fillId="4" borderId="80" xfId="0" applyFont="1" applyFill="1" applyBorder="1" applyAlignment="1">
      <alignment vertical="center" shrinkToFit="1"/>
    </xf>
    <xf numFmtId="0" fontId="67" fillId="5" borderId="80" xfId="0" applyFont="1" applyFill="1" applyBorder="1" applyAlignment="1">
      <alignment vertical="center" shrinkToFit="1"/>
    </xf>
    <xf numFmtId="0" fontId="68" fillId="5" borderId="80" xfId="0" applyFont="1" applyFill="1" applyBorder="1" applyAlignment="1">
      <alignment vertical="center" shrinkToFit="1"/>
    </xf>
    <xf numFmtId="0" fontId="45" fillId="5" borderId="80" xfId="0" applyFont="1" applyFill="1" applyBorder="1" applyAlignment="1">
      <alignment vertical="center" shrinkToFit="1"/>
    </xf>
    <xf numFmtId="0" fontId="57" fillId="5" borderId="80" xfId="0" applyFont="1" applyFill="1" applyBorder="1" applyAlignment="1">
      <alignment vertical="center" shrinkToFit="1"/>
    </xf>
    <xf numFmtId="0" fontId="67" fillId="7" borderId="80" xfId="0" applyFont="1" applyFill="1" applyBorder="1" applyAlignment="1">
      <alignment vertical="center" shrinkToFit="1"/>
    </xf>
    <xf numFmtId="0" fontId="68" fillId="7" borderId="80" xfId="0" applyFont="1" applyFill="1" applyBorder="1" applyAlignment="1">
      <alignment vertical="center" shrinkToFit="1"/>
    </xf>
    <xf numFmtId="0" fontId="45" fillId="7" borderId="80" xfId="0" applyFont="1" applyFill="1" applyBorder="1" applyAlignment="1">
      <alignment vertical="center" shrinkToFit="1"/>
    </xf>
    <xf numFmtId="0" fontId="67" fillId="6" borderId="80" xfId="0" applyFont="1" applyFill="1" applyBorder="1" applyAlignment="1">
      <alignment vertical="center" shrinkToFit="1"/>
    </xf>
    <xf numFmtId="0" fontId="68" fillId="6" borderId="80" xfId="0" applyFont="1" applyFill="1" applyBorder="1" applyAlignment="1">
      <alignment vertical="center" shrinkToFit="1"/>
    </xf>
    <xf numFmtId="0" fontId="45" fillId="6" borderId="80" xfId="0" applyFont="1" applyFill="1" applyBorder="1" applyAlignment="1">
      <alignment vertical="center" shrinkToFit="1"/>
    </xf>
    <xf numFmtId="0" fontId="57" fillId="6" borderId="80" xfId="0" applyFont="1" applyFill="1" applyBorder="1" applyAlignment="1">
      <alignment vertical="center" shrinkToFit="1"/>
    </xf>
    <xf numFmtId="38" fontId="54" fillId="6" borderId="79" xfId="1" applyFont="1" applyFill="1" applyBorder="1" applyAlignment="1" applyProtection="1">
      <alignment vertical="center" shrinkToFit="1"/>
      <protection locked="0"/>
    </xf>
    <xf numFmtId="38" fontId="54" fillId="6" borderId="80" xfId="1" applyFont="1" applyFill="1" applyBorder="1" applyAlignment="1" applyProtection="1">
      <alignment vertical="center" shrinkToFit="1"/>
      <protection locked="0"/>
    </xf>
    <xf numFmtId="38" fontId="54" fillId="6" borderId="81" xfId="1" applyFont="1" applyFill="1" applyBorder="1" applyAlignment="1" applyProtection="1">
      <alignment vertical="center" shrinkToFit="1"/>
      <protection locked="0"/>
    </xf>
    <xf numFmtId="38" fontId="54" fillId="5" borderId="79" xfId="1" applyFont="1" applyFill="1" applyBorder="1" applyAlignment="1" applyProtection="1">
      <alignment vertical="center" shrinkToFit="1"/>
      <protection locked="0"/>
    </xf>
    <xf numFmtId="38" fontId="54" fillId="5" borderId="80" xfId="1" applyFont="1" applyFill="1" applyBorder="1" applyAlignment="1" applyProtection="1">
      <alignment vertical="center" shrinkToFit="1"/>
      <protection locked="0"/>
    </xf>
    <xf numFmtId="38" fontId="54" fillId="5" borderId="81" xfId="1" applyFont="1" applyFill="1" applyBorder="1" applyAlignment="1" applyProtection="1">
      <alignment vertical="center" shrinkToFit="1"/>
      <protection locked="0"/>
    </xf>
    <xf numFmtId="38" fontId="54" fillId="4" borderId="79" xfId="1" applyFont="1" applyFill="1" applyBorder="1" applyAlignment="1" applyProtection="1">
      <alignment vertical="center" shrinkToFit="1"/>
      <protection locked="0"/>
    </xf>
    <xf numFmtId="38" fontId="54" fillId="4" borderId="80" xfId="1" applyFont="1" applyFill="1" applyBorder="1" applyAlignment="1" applyProtection="1">
      <alignment vertical="center" shrinkToFit="1"/>
      <protection locked="0"/>
    </xf>
    <xf numFmtId="38" fontId="54" fillId="4" borderId="81" xfId="1" applyFont="1" applyFill="1" applyBorder="1" applyAlignment="1" applyProtection="1">
      <alignment vertical="center" shrinkToFit="1"/>
      <protection locked="0"/>
    </xf>
    <xf numFmtId="0" fontId="24" fillId="6" borderId="157" xfId="0" applyFont="1" applyFill="1" applyBorder="1" applyAlignment="1" applyProtection="1">
      <alignment horizontal="left" vertical="center" wrapText="1"/>
      <protection locked="0"/>
    </xf>
    <xf numFmtId="0" fontId="24" fillId="4" borderId="164" xfId="0" applyFont="1" applyFill="1" applyBorder="1" applyAlignment="1" applyProtection="1">
      <alignment horizontal="left" vertical="center" wrapText="1"/>
      <protection locked="0"/>
    </xf>
    <xf numFmtId="0" fontId="24" fillId="4" borderId="84" xfId="0" applyFont="1" applyFill="1" applyBorder="1" applyAlignment="1" applyProtection="1">
      <alignment horizontal="left" vertical="center" wrapText="1"/>
      <protection locked="0"/>
    </xf>
    <xf numFmtId="0" fontId="24" fillId="5" borderId="84" xfId="0" applyFont="1" applyFill="1" applyBorder="1" applyAlignment="1" applyProtection="1">
      <alignment horizontal="left" vertical="center" wrapText="1"/>
      <protection locked="0"/>
    </xf>
    <xf numFmtId="0" fontId="24" fillId="7" borderId="84" xfId="0" applyFont="1" applyFill="1" applyBorder="1" applyAlignment="1" applyProtection="1">
      <alignment horizontal="left" vertical="center" wrapText="1"/>
      <protection locked="0"/>
    </xf>
    <xf numFmtId="0" fontId="24" fillId="6" borderId="84" xfId="0" applyFont="1" applyFill="1" applyBorder="1" applyAlignment="1" applyProtection="1">
      <alignment horizontal="left" vertical="center" wrapText="1"/>
      <protection locked="0"/>
    </xf>
    <xf numFmtId="0" fontId="22" fillId="0" borderId="115" xfId="0" applyFont="1" applyFill="1" applyBorder="1" applyAlignment="1" applyProtection="1">
      <alignment horizontal="left" vertical="center" wrapText="1"/>
    </xf>
    <xf numFmtId="0" fontId="28" fillId="0" borderId="112" xfId="0" applyFont="1" applyFill="1" applyBorder="1" applyAlignment="1" applyProtection="1">
      <alignment horizontal="left" vertical="center" wrapText="1"/>
    </xf>
    <xf numFmtId="0" fontId="28" fillId="0" borderId="113" xfId="0" applyFont="1" applyFill="1" applyBorder="1" applyAlignment="1" applyProtection="1">
      <alignment horizontal="left" vertical="center" wrapText="1"/>
    </xf>
    <xf numFmtId="0" fontId="24" fillId="4" borderId="110" xfId="0" applyFont="1" applyFill="1" applyBorder="1" applyAlignment="1" applyProtection="1">
      <alignment horizontal="left" vertical="center"/>
    </xf>
    <xf numFmtId="0" fontId="53" fillId="10" borderId="0" xfId="0" applyFont="1" applyFill="1" applyAlignment="1">
      <alignment vertical="center" shrinkToFit="1"/>
    </xf>
    <xf numFmtId="0" fontId="71" fillId="0" borderId="88" xfId="0" applyFont="1" applyBorder="1"/>
    <xf numFmtId="0" fontId="71" fillId="0" borderId="87" xfId="0" applyFont="1" applyBorder="1"/>
    <xf numFmtId="0" fontId="22" fillId="0" borderId="96" xfId="0" applyFont="1" applyBorder="1"/>
    <xf numFmtId="0" fontId="22" fillId="0" borderId="90" xfId="0" applyFont="1" applyBorder="1"/>
    <xf numFmtId="0" fontId="72" fillId="9" borderId="17" xfId="0" applyFont="1" applyFill="1" applyBorder="1"/>
    <xf numFmtId="0" fontId="22" fillId="0" borderId="88" xfId="0" applyFont="1" applyBorder="1"/>
    <xf numFmtId="0" fontId="22" fillId="0" borderId="87" xfId="0" applyFont="1" applyBorder="1"/>
    <xf numFmtId="0" fontId="22" fillId="11" borderId="17" xfId="0" applyFont="1" applyFill="1" applyBorder="1"/>
    <xf numFmtId="0" fontId="22" fillId="0" borderId="17" xfId="0" applyFont="1" applyBorder="1"/>
    <xf numFmtId="0" fontId="73" fillId="4" borderId="0" xfId="0" applyFont="1" applyFill="1"/>
    <xf numFmtId="0" fontId="0" fillId="0" borderId="0" xfId="0" applyAlignment="1">
      <alignment vertical="center"/>
    </xf>
    <xf numFmtId="49" fontId="9" fillId="12" borderId="42" xfId="0" applyNumberFormat="1" applyFont="1" applyFill="1" applyBorder="1" applyAlignment="1" applyProtection="1">
      <alignment horizontal="center" vertical="center" shrinkToFit="1"/>
    </xf>
    <xf numFmtId="49" fontId="9" fillId="12" borderId="0" xfId="0" applyNumberFormat="1" applyFont="1" applyFill="1" applyBorder="1" applyAlignment="1" applyProtection="1">
      <alignment horizontal="center" vertical="center" shrinkToFit="1"/>
    </xf>
    <xf numFmtId="178" fontId="9" fillId="12" borderId="0" xfId="0" applyNumberFormat="1" applyFont="1" applyFill="1" applyBorder="1" applyAlignment="1" applyProtection="1">
      <alignment horizontal="center" vertical="center" shrinkToFit="1"/>
    </xf>
    <xf numFmtId="178" fontId="9" fillId="12" borderId="25" xfId="0" applyNumberFormat="1" applyFont="1" applyFill="1" applyBorder="1" applyAlignment="1" applyProtection="1">
      <alignment horizontal="center" vertical="center" shrinkToFit="1"/>
    </xf>
    <xf numFmtId="0" fontId="0" fillId="0" borderId="0" xfId="0" applyAlignment="1" applyProtection="1">
      <alignment vertical="center"/>
    </xf>
    <xf numFmtId="0" fontId="0" fillId="9" borderId="0" xfId="0" applyFill="1"/>
    <xf numFmtId="0" fontId="22" fillId="9" borderId="0" xfId="0" applyFont="1" applyFill="1"/>
    <xf numFmtId="0" fontId="23" fillId="9" borderId="0" xfId="0" applyFont="1" applyFill="1" applyAlignment="1">
      <alignment vertical="center"/>
    </xf>
    <xf numFmtId="0" fontId="22" fillId="9" borderId="0" xfId="0" applyFont="1" applyFill="1" applyBorder="1" applyAlignment="1">
      <alignment vertical="center" wrapText="1"/>
    </xf>
    <xf numFmtId="0" fontId="22" fillId="9" borderId="0" xfId="0" applyFont="1" applyFill="1" applyAlignment="1">
      <alignment vertical="center" wrapText="1"/>
    </xf>
    <xf numFmtId="0" fontId="22" fillId="9" borderId="0" xfId="0" applyFont="1" applyFill="1" applyAlignment="1">
      <alignment wrapText="1"/>
    </xf>
    <xf numFmtId="0" fontId="22" fillId="9" borderId="0" xfId="0" applyFont="1" applyFill="1" applyAlignment="1">
      <alignment vertical="center"/>
    </xf>
    <xf numFmtId="0" fontId="40" fillId="9" borderId="0" xfId="0" applyFont="1" applyFill="1" applyAlignment="1">
      <alignment vertical="center"/>
    </xf>
    <xf numFmtId="0" fontId="28" fillId="9" borderId="0" xfId="0" applyFont="1" applyFill="1" applyAlignment="1">
      <alignment vertical="center"/>
    </xf>
    <xf numFmtId="0" fontId="29" fillId="9" borderId="0" xfId="0" applyFont="1" applyFill="1" applyAlignment="1">
      <alignment vertical="center"/>
    </xf>
    <xf numFmtId="0" fontId="22" fillId="9" borderId="0" xfId="0" applyFont="1" applyFill="1" applyAlignment="1" applyProtection="1">
      <alignment vertical="center"/>
    </xf>
    <xf numFmtId="0" fontId="31" fillId="9" borderId="0" xfId="0" applyFont="1" applyFill="1" applyAlignment="1" applyProtection="1">
      <alignment horizontal="center" wrapText="1"/>
    </xf>
    <xf numFmtId="0" fontId="22" fillId="9" borderId="0" xfId="0" applyFont="1" applyFill="1" applyBorder="1" applyAlignment="1">
      <alignment vertical="center"/>
    </xf>
    <xf numFmtId="0" fontId="53" fillId="9" borderId="0" xfId="0" applyFont="1" applyFill="1" applyAlignment="1">
      <alignment vertical="center" shrinkToFit="1"/>
    </xf>
    <xf numFmtId="0" fontId="54" fillId="9" borderId="0" xfId="0" applyFont="1" applyFill="1"/>
    <xf numFmtId="38" fontId="54" fillId="9" borderId="0" xfId="1" applyFont="1" applyFill="1" applyAlignment="1">
      <alignment vertical="center" shrinkToFit="1"/>
    </xf>
    <xf numFmtId="0" fontId="53" fillId="9" borderId="0" xfId="0" applyFont="1" applyFill="1" applyAlignment="1">
      <alignment horizontal="center" vertical="center" shrinkToFit="1"/>
    </xf>
    <xf numFmtId="0" fontId="54" fillId="9" borderId="0" xfId="0" applyFont="1" applyFill="1" applyAlignment="1">
      <alignment horizontal="center" vertical="center" shrinkToFit="1"/>
    </xf>
    <xf numFmtId="0" fontId="53" fillId="9" borderId="0" xfId="0" applyFont="1" applyFill="1" applyAlignment="1">
      <alignment horizontal="right" vertical="center"/>
    </xf>
    <xf numFmtId="38" fontId="54" fillId="9" borderId="0" xfId="1" applyFont="1" applyFill="1" applyAlignment="1">
      <alignment horizontal="right" vertical="center"/>
    </xf>
    <xf numFmtId="0" fontId="53" fillId="9" borderId="0" xfId="0" applyFont="1" applyFill="1" applyBorder="1" applyAlignment="1">
      <alignment horizontal="left" vertical="center" shrinkToFit="1"/>
    </xf>
    <xf numFmtId="0" fontId="54" fillId="9" borderId="0" xfId="0" applyFont="1" applyFill="1" applyBorder="1" applyAlignment="1">
      <alignment horizontal="left" vertical="center" shrinkToFit="1"/>
    </xf>
    <xf numFmtId="0" fontId="53" fillId="9" borderId="0" xfId="0" applyFont="1" applyFill="1" applyBorder="1" applyAlignment="1">
      <alignment horizontal="center" vertical="center" shrinkToFit="1"/>
    </xf>
    <xf numFmtId="38" fontId="54" fillId="9" borderId="0" xfId="1" applyFont="1" applyFill="1" applyBorder="1" applyAlignment="1">
      <alignment horizontal="center" vertical="center" shrinkToFit="1"/>
    </xf>
    <xf numFmtId="0" fontId="53" fillId="9" borderId="0" xfId="0" applyFont="1" applyFill="1" applyBorder="1" applyAlignment="1">
      <alignment vertical="center" shrinkToFit="1"/>
    </xf>
    <xf numFmtId="0" fontId="53" fillId="9" borderId="28" xfId="0" applyFont="1" applyFill="1" applyBorder="1" applyAlignment="1">
      <alignment horizontal="center" vertical="center" shrinkToFit="1"/>
    </xf>
    <xf numFmtId="0" fontId="54" fillId="9" borderId="28" xfId="0" applyFont="1" applyFill="1" applyBorder="1" applyAlignment="1">
      <alignment horizontal="center" vertical="center" shrinkToFit="1"/>
    </xf>
    <xf numFmtId="38" fontId="54" fillId="9" borderId="28" xfId="1" applyFont="1" applyFill="1" applyBorder="1" applyAlignment="1">
      <alignment horizontal="center" vertical="center" shrinkToFit="1"/>
    </xf>
    <xf numFmtId="0" fontId="61" fillId="9" borderId="0" xfId="0" applyFont="1" applyFill="1" applyAlignment="1">
      <alignment vertical="center" shrinkToFit="1"/>
    </xf>
    <xf numFmtId="0" fontId="61" fillId="9" borderId="0" xfId="0" applyFont="1" applyFill="1"/>
    <xf numFmtId="0" fontId="63" fillId="9" borderId="0" xfId="0" applyFont="1" applyFill="1" applyAlignment="1">
      <alignment vertical="center" shrinkToFit="1"/>
    </xf>
    <xf numFmtId="0" fontId="63" fillId="9" borderId="0" xfId="0" applyFont="1" applyFill="1"/>
    <xf numFmtId="0" fontId="65" fillId="9" borderId="0" xfId="0" applyFont="1" applyFill="1" applyAlignment="1">
      <alignment vertical="center" shrinkToFit="1"/>
    </xf>
    <xf numFmtId="0" fontId="65" fillId="9" borderId="0" xfId="0" applyFont="1" applyFill="1"/>
    <xf numFmtId="0" fontId="22" fillId="0" borderId="0" xfId="0" applyFont="1" applyFill="1"/>
    <xf numFmtId="0" fontId="24" fillId="12" borderId="126" xfId="0" applyFont="1" applyFill="1" applyBorder="1" applyAlignment="1" applyProtection="1">
      <alignment horizontal="left" vertical="center" wrapText="1"/>
      <protection locked="0"/>
    </xf>
    <xf numFmtId="0" fontId="24" fillId="12" borderId="115" xfId="0" applyFont="1" applyFill="1" applyBorder="1" applyAlignment="1" applyProtection="1">
      <alignment horizontal="left" vertical="center" wrapText="1"/>
      <protection locked="0"/>
    </xf>
    <xf numFmtId="0" fontId="0" fillId="8" borderId="28" xfId="0" applyFont="1" applyFill="1" applyBorder="1" applyAlignment="1" applyProtection="1">
      <alignment horizontal="left" vertical="center"/>
    </xf>
    <xf numFmtId="0" fontId="0" fillId="8" borderId="28" xfId="0" applyFill="1" applyBorder="1" applyAlignment="1" applyProtection="1"/>
    <xf numFmtId="0" fontId="0" fillId="8" borderId="30" xfId="0" applyFill="1" applyBorder="1" applyAlignment="1" applyProtection="1"/>
    <xf numFmtId="0" fontId="0" fillId="0" borderId="0" xfId="0" applyAlignment="1">
      <alignment horizontal="center"/>
    </xf>
    <xf numFmtId="0" fontId="31" fillId="0" borderId="0" xfId="0" applyFont="1" applyAlignment="1">
      <alignment horizontal="center"/>
    </xf>
    <xf numFmtId="0" fontId="0" fillId="9" borderId="0" xfId="0" applyFill="1" applyProtection="1"/>
    <xf numFmtId="0" fontId="22" fillId="9" borderId="127" xfId="0" applyFont="1" applyFill="1" applyBorder="1" applyAlignment="1">
      <alignment horizontal="center" vertical="center" shrinkToFit="1"/>
    </xf>
    <xf numFmtId="0" fontId="22" fillId="9" borderId="104" xfId="0" applyFont="1" applyFill="1" applyBorder="1" applyAlignment="1">
      <alignment horizontal="center" vertical="center" shrinkToFit="1"/>
    </xf>
    <xf numFmtId="0" fontId="22" fillId="9" borderId="161" xfId="0" applyFont="1" applyFill="1" applyBorder="1" applyAlignment="1">
      <alignment horizontal="center" vertical="center" shrinkToFit="1"/>
    </xf>
    <xf numFmtId="0" fontId="22" fillId="9" borderId="101" xfId="0" applyFont="1" applyFill="1" applyBorder="1" applyAlignment="1">
      <alignment horizontal="center" vertical="center" shrinkToFit="1"/>
    </xf>
    <xf numFmtId="0" fontId="22" fillId="9" borderId="94" xfId="0" applyFont="1" applyFill="1" applyBorder="1" applyAlignment="1">
      <alignment horizontal="center" vertical="center"/>
    </xf>
    <xf numFmtId="0" fontId="22" fillId="9" borderId="91" xfId="0" applyFont="1" applyFill="1" applyBorder="1" applyAlignment="1">
      <alignment horizontal="center" vertical="center"/>
    </xf>
    <xf numFmtId="0" fontId="27" fillId="9" borderId="75" xfId="0" applyFont="1" applyFill="1" applyBorder="1" applyAlignment="1">
      <alignment horizontal="center" vertical="center"/>
    </xf>
    <xf numFmtId="0" fontId="22" fillId="9" borderId="101" xfId="0" applyFont="1" applyFill="1" applyBorder="1" applyAlignment="1">
      <alignment horizontal="right" vertical="center"/>
    </xf>
    <xf numFmtId="0" fontId="30" fillId="9" borderId="108" xfId="0" applyFont="1" applyFill="1" applyBorder="1" applyAlignment="1">
      <alignment vertical="center"/>
    </xf>
    <xf numFmtId="0" fontId="22" fillId="9" borderId="102" xfId="0" applyFont="1" applyFill="1" applyBorder="1" applyAlignment="1">
      <alignment vertical="center"/>
    </xf>
    <xf numFmtId="0" fontId="24" fillId="9" borderId="109" xfId="0" applyFont="1" applyFill="1" applyBorder="1" applyAlignment="1">
      <alignment horizontal="center" vertical="center"/>
    </xf>
    <xf numFmtId="0" fontId="24" fillId="9" borderId="105" xfId="0" applyFont="1" applyFill="1" applyBorder="1" applyAlignment="1">
      <alignment horizontal="center" vertical="center"/>
    </xf>
    <xf numFmtId="0" fontId="24" fillId="9" borderId="28" xfId="0" applyFont="1" applyFill="1" applyBorder="1" applyAlignment="1">
      <alignment horizontal="center" vertical="center"/>
    </xf>
    <xf numFmtId="0" fontId="24" fillId="9" borderId="127" xfId="0" applyFont="1" applyFill="1" applyBorder="1" applyAlignment="1">
      <alignment horizontal="center" vertical="center"/>
    </xf>
    <xf numFmtId="0" fontId="24" fillId="9" borderId="60" xfId="0" applyFont="1" applyFill="1" applyBorder="1" applyAlignment="1">
      <alignment horizontal="center" vertical="center"/>
    </xf>
    <xf numFmtId="0" fontId="24" fillId="9" borderId="104" xfId="0" applyFont="1" applyFill="1" applyBorder="1" applyAlignment="1">
      <alignment horizontal="center" vertical="center"/>
    </xf>
    <xf numFmtId="0" fontId="44" fillId="9" borderId="75" xfId="0" applyFont="1" applyFill="1" applyBorder="1" applyAlignment="1">
      <alignment horizontal="center" vertical="center"/>
    </xf>
    <xf numFmtId="0" fontId="46" fillId="9" borderId="60" xfId="0" applyFont="1" applyFill="1" applyBorder="1" applyAlignment="1">
      <alignment horizontal="center" vertical="center"/>
    </xf>
    <xf numFmtId="0" fontId="45" fillId="9" borderId="60" xfId="0" applyFont="1" applyFill="1" applyBorder="1" applyAlignment="1">
      <alignment horizontal="center" vertical="center"/>
    </xf>
    <xf numFmtId="0" fontId="48" fillId="9" borderId="60" xfId="0" applyFont="1" applyFill="1" applyBorder="1" applyAlignment="1">
      <alignment horizontal="center" vertical="center"/>
    </xf>
    <xf numFmtId="0" fontId="47" fillId="9" borderId="109" xfId="0" applyFont="1" applyFill="1" applyBorder="1" applyAlignment="1">
      <alignment horizontal="center" vertical="center"/>
    </xf>
    <xf numFmtId="0" fontId="22" fillId="9" borderId="105" xfId="0" applyFont="1" applyFill="1" applyBorder="1" applyAlignment="1">
      <alignment horizontal="center" vertical="center" shrinkToFit="1"/>
    </xf>
    <xf numFmtId="0" fontId="24" fillId="4" borderId="85" xfId="0" applyFont="1" applyFill="1" applyBorder="1" applyAlignment="1" applyProtection="1">
      <alignment horizontal="left" vertical="center"/>
      <protection locked="0"/>
    </xf>
    <xf numFmtId="0" fontId="24" fillId="5" borderId="85" xfId="0" applyFont="1" applyFill="1" applyBorder="1" applyAlignment="1" applyProtection="1">
      <alignment horizontal="left" vertical="center"/>
      <protection locked="0"/>
    </xf>
    <xf numFmtId="0" fontId="24" fillId="7" borderId="85" xfId="0" applyFont="1" applyFill="1" applyBorder="1" applyAlignment="1" applyProtection="1">
      <alignment horizontal="left" vertical="center"/>
      <protection locked="0"/>
    </xf>
    <xf numFmtId="0" fontId="24" fillId="6" borderId="84" xfId="0" applyFont="1" applyFill="1" applyBorder="1" applyAlignment="1" applyProtection="1">
      <alignment horizontal="left" vertical="center"/>
      <protection locked="0"/>
    </xf>
    <xf numFmtId="0" fontId="22" fillId="13" borderId="0" xfId="0" applyFont="1" applyFill="1"/>
    <xf numFmtId="0" fontId="22" fillId="10" borderId="0" xfId="0" applyFont="1" applyFill="1"/>
    <xf numFmtId="0" fontId="25" fillId="9" borderId="119" xfId="0" applyFont="1" applyFill="1" applyBorder="1" applyAlignment="1">
      <alignment horizontal="center" vertical="center" wrapText="1"/>
    </xf>
    <xf numFmtId="0" fontId="25" fillId="9" borderId="129" xfId="0" applyFont="1" applyFill="1" applyBorder="1" applyAlignment="1">
      <alignment horizontal="center" vertical="center" wrapText="1"/>
    </xf>
    <xf numFmtId="0" fontId="24" fillId="9" borderId="128" xfId="0" applyFont="1" applyFill="1" applyBorder="1" applyAlignment="1">
      <alignment horizontal="left" vertical="center" wrapText="1"/>
    </xf>
    <xf numFmtId="0" fontId="24" fillId="9" borderId="130" xfId="0" applyFont="1" applyFill="1" applyBorder="1" applyAlignment="1">
      <alignment horizontal="left" vertical="center" wrapText="1"/>
    </xf>
    <xf numFmtId="0" fontId="40" fillId="4" borderId="116" xfId="0" applyFont="1" applyFill="1" applyBorder="1" applyAlignment="1" applyProtection="1">
      <alignment horizontal="left" vertical="center" wrapText="1"/>
      <protection locked="0"/>
    </xf>
    <xf numFmtId="0" fontId="40" fillId="5" borderId="116" xfId="0" applyFont="1" applyFill="1" applyBorder="1" applyAlignment="1" applyProtection="1">
      <alignment horizontal="left" vertical="center" wrapText="1"/>
      <protection locked="0"/>
    </xf>
    <xf numFmtId="0" fontId="40" fillId="7" borderId="116" xfId="0" applyFont="1" applyFill="1" applyBorder="1" applyAlignment="1" applyProtection="1">
      <alignment horizontal="left" vertical="center" wrapText="1"/>
      <protection locked="0"/>
    </xf>
    <xf numFmtId="0" fontId="40" fillId="6" borderId="111" xfId="0" applyFont="1" applyFill="1" applyBorder="1" applyAlignment="1" applyProtection="1">
      <alignment horizontal="left" vertical="center" wrapText="1"/>
      <protection locked="0"/>
    </xf>
    <xf numFmtId="0" fontId="24" fillId="0" borderId="95" xfId="0" applyFont="1" applyBorder="1" applyAlignment="1">
      <alignment horizontal="left" vertical="center" wrapText="1"/>
    </xf>
    <xf numFmtId="0" fontId="22" fillId="8" borderId="80" xfId="0" applyFont="1" applyFill="1" applyBorder="1" applyAlignment="1">
      <alignment vertical="center" shrinkToFit="1"/>
    </xf>
    <xf numFmtId="0" fontId="53" fillId="8" borderId="79" xfId="0" applyFont="1" applyFill="1" applyBorder="1" applyAlignment="1">
      <alignment vertical="center" shrinkToFit="1"/>
    </xf>
    <xf numFmtId="38" fontId="54" fillId="8" borderId="79" xfId="1" applyFont="1" applyFill="1" applyBorder="1" applyAlignment="1">
      <alignment vertical="center" shrinkToFit="1"/>
    </xf>
    <xf numFmtId="0" fontId="54" fillId="8" borderId="80" xfId="0" applyFont="1" applyFill="1" applyBorder="1" applyAlignment="1">
      <alignment vertical="center"/>
    </xf>
    <xf numFmtId="0" fontId="53" fillId="8" borderId="80" xfId="0" applyFont="1" applyFill="1" applyBorder="1" applyAlignment="1">
      <alignment vertical="center" shrinkToFit="1"/>
    </xf>
    <xf numFmtId="38" fontId="54" fillId="8" borderId="80" xfId="1" applyFont="1" applyFill="1" applyBorder="1" applyAlignment="1">
      <alignment vertical="center" shrinkToFit="1"/>
    </xf>
    <xf numFmtId="0" fontId="56" fillId="8" borderId="82" xfId="0" applyFont="1" applyFill="1" applyBorder="1" applyAlignment="1">
      <alignment horizontal="left" vertical="center" textRotation="255" shrinkToFit="1"/>
    </xf>
    <xf numFmtId="0" fontId="56" fillId="8" borderId="65" xfId="0" applyFont="1" applyFill="1" applyBorder="1" applyAlignment="1">
      <alignment horizontal="left" vertical="center" textRotation="255" shrinkToFit="1"/>
    </xf>
    <xf numFmtId="0" fontId="56" fillId="8" borderId="83" xfId="0" applyFont="1" applyFill="1" applyBorder="1" applyAlignment="1">
      <alignment horizontal="left" vertical="center" textRotation="255" shrinkToFit="1"/>
    </xf>
    <xf numFmtId="0" fontId="53" fillId="8" borderId="80" xfId="0" applyFont="1" applyFill="1" applyBorder="1" applyAlignment="1">
      <alignment horizontal="left" vertical="center" textRotation="255" shrinkToFit="1"/>
    </xf>
    <xf numFmtId="0" fontId="56" fillId="8" borderId="80" xfId="0" applyFont="1" applyFill="1" applyBorder="1" applyAlignment="1">
      <alignment horizontal="center" vertical="center" textRotation="255" shrinkToFit="1"/>
    </xf>
    <xf numFmtId="0" fontId="55" fillId="8" borderId="80" xfId="0" applyFont="1" applyFill="1" applyBorder="1" applyAlignment="1">
      <alignment vertical="center" shrinkToFit="1"/>
    </xf>
    <xf numFmtId="0" fontId="54" fillId="8" borderId="80" xfId="0" applyFont="1" applyFill="1" applyBorder="1" applyAlignment="1">
      <alignment vertical="center" shrinkToFit="1"/>
    </xf>
    <xf numFmtId="0" fontId="66" fillId="8" borderId="80" xfId="0" applyFont="1" applyFill="1" applyBorder="1" applyAlignment="1">
      <alignment vertical="center" shrinkToFit="1"/>
    </xf>
    <xf numFmtId="0" fontId="68" fillId="8" borderId="80" xfId="0" applyFont="1" applyFill="1" applyBorder="1" applyAlignment="1">
      <alignment vertical="center" shrinkToFit="1"/>
    </xf>
    <xf numFmtId="38" fontId="54" fillId="8" borderId="80" xfId="1" applyFont="1" applyFill="1" applyBorder="1" applyAlignment="1">
      <alignment horizontal="center" vertical="center" shrinkToFit="1"/>
    </xf>
    <xf numFmtId="0" fontId="53" fillId="8" borderId="81" xfId="0" applyFont="1" applyFill="1" applyBorder="1" applyAlignment="1">
      <alignment vertical="center" shrinkToFit="1"/>
    </xf>
    <xf numFmtId="0" fontId="53" fillId="8" borderId="12" xfId="0" applyFont="1" applyFill="1" applyBorder="1" applyAlignment="1">
      <alignment vertical="center" shrinkToFit="1"/>
    </xf>
    <xf numFmtId="0" fontId="53" fillId="8" borderId="82" xfId="0" applyFont="1" applyFill="1" applyBorder="1" applyAlignment="1">
      <alignment vertical="center" shrinkToFit="1"/>
    </xf>
    <xf numFmtId="0" fontId="53" fillId="8" borderId="83" xfId="0" applyFont="1" applyFill="1" applyBorder="1" applyAlignment="1">
      <alignment vertical="center" shrinkToFit="1"/>
    </xf>
    <xf numFmtId="0" fontId="53" fillId="8" borderId="12" xfId="0" applyFont="1" applyFill="1" applyBorder="1" applyAlignment="1">
      <alignment horizontal="center" vertical="center" shrinkToFit="1"/>
    </xf>
    <xf numFmtId="0" fontId="70" fillId="8" borderId="80" xfId="0" applyFont="1" applyFill="1" applyBorder="1" applyAlignment="1">
      <alignment horizontal="left" vertical="center" shrinkToFit="1"/>
    </xf>
    <xf numFmtId="0" fontId="54" fillId="8" borderId="12" xfId="0" applyFont="1" applyFill="1" applyBorder="1" applyAlignment="1">
      <alignment horizontal="center" vertical="center" shrinkToFit="1"/>
    </xf>
    <xf numFmtId="38" fontId="54" fillId="8" borderId="12" xfId="1" applyFont="1" applyFill="1" applyBorder="1" applyAlignment="1">
      <alignment horizontal="center" vertical="center" shrinkToFit="1"/>
    </xf>
    <xf numFmtId="0" fontId="53" fillId="8" borderId="11" xfId="0" applyFont="1" applyFill="1" applyBorder="1" applyAlignment="1">
      <alignment horizontal="left" vertical="center" shrinkToFit="1"/>
    </xf>
    <xf numFmtId="38" fontId="54" fillId="8" borderId="11" xfId="1" applyFont="1" applyFill="1" applyBorder="1" applyAlignment="1">
      <alignment horizontal="center" vertical="center" shrinkToFit="1"/>
    </xf>
    <xf numFmtId="0" fontId="57" fillId="8" borderId="80" xfId="0" applyFont="1" applyFill="1" applyBorder="1" applyAlignment="1">
      <alignment vertical="center" shrinkToFit="1"/>
    </xf>
    <xf numFmtId="0" fontId="45" fillId="8" borderId="80" xfId="0" applyFont="1" applyFill="1" applyBorder="1" applyAlignment="1">
      <alignment vertical="center" shrinkToFit="1"/>
    </xf>
    <xf numFmtId="0" fontId="53" fillId="8" borderId="79" xfId="0" applyFont="1" applyFill="1" applyBorder="1" applyAlignment="1">
      <alignment horizontal="left" vertical="center" shrinkToFit="1"/>
    </xf>
    <xf numFmtId="0" fontId="53" fillId="8" borderId="80" xfId="0" applyFont="1" applyFill="1" applyBorder="1" applyAlignment="1">
      <alignment horizontal="left" vertical="center" shrinkToFit="1"/>
    </xf>
    <xf numFmtId="0" fontId="53" fillId="8" borderId="82" xfId="0" applyFont="1" applyFill="1" applyBorder="1" applyAlignment="1">
      <alignment horizontal="left" vertical="center" shrinkToFit="1"/>
    </xf>
    <xf numFmtId="0" fontId="53" fillId="8" borderId="81" xfId="0" applyFont="1" applyFill="1" applyBorder="1" applyAlignment="1">
      <alignment horizontal="left" vertical="center" shrinkToFit="1"/>
    </xf>
    <xf numFmtId="0" fontId="53" fillId="8" borderId="11" xfId="0" applyFont="1" applyFill="1" applyBorder="1" applyAlignment="1">
      <alignment horizontal="center" vertical="center" shrinkToFit="1"/>
    </xf>
    <xf numFmtId="0" fontId="53" fillId="8" borderId="79" xfId="0" applyFont="1" applyFill="1" applyBorder="1" applyAlignment="1">
      <alignment horizontal="center" vertical="center" shrinkToFit="1"/>
    </xf>
    <xf numFmtId="0" fontId="54" fillId="8" borderId="81" xfId="0" applyFont="1" applyFill="1" applyBorder="1" applyAlignment="1">
      <alignment vertical="center" shrinkToFit="1"/>
    </xf>
    <xf numFmtId="0" fontId="54" fillId="8" borderId="80" xfId="0" applyFont="1" applyFill="1" applyBorder="1" applyAlignment="1">
      <alignment horizontal="left" vertical="center" shrinkToFit="1"/>
    </xf>
    <xf numFmtId="0" fontId="55" fillId="8" borderId="80" xfId="0" applyFont="1" applyFill="1" applyBorder="1" applyAlignment="1">
      <alignment horizontal="left" vertical="center" shrinkToFit="1"/>
    </xf>
    <xf numFmtId="0" fontId="54" fillId="8" borderId="82" xfId="0" applyFont="1" applyFill="1" applyBorder="1" applyAlignment="1">
      <alignment horizontal="left" vertical="center" shrinkToFit="1"/>
    </xf>
    <xf numFmtId="0" fontId="54" fillId="8" borderId="81" xfId="0" applyFont="1" applyFill="1" applyBorder="1" applyAlignment="1">
      <alignment horizontal="left" vertical="center" shrinkToFit="1"/>
    </xf>
    <xf numFmtId="38" fontId="54" fillId="8" borderId="0" xfId="1" applyFont="1" applyFill="1" applyAlignment="1">
      <alignment vertical="center" shrinkToFit="1"/>
    </xf>
    <xf numFmtId="0" fontId="53" fillId="8" borderId="0" xfId="0" applyFont="1" applyFill="1" applyAlignment="1">
      <alignment vertical="center" shrinkToFit="1"/>
    </xf>
    <xf numFmtId="0" fontId="54" fillId="8" borderId="0" xfId="0" applyFont="1" applyFill="1"/>
    <xf numFmtId="0" fontId="69" fillId="8" borderId="80" xfId="0" applyFont="1" applyFill="1" applyBorder="1" applyAlignment="1">
      <alignment vertical="center" shrinkToFit="1"/>
    </xf>
    <xf numFmtId="0" fontId="53" fillId="8" borderId="59" xfId="0" applyFont="1" applyFill="1" applyBorder="1" applyAlignment="1">
      <alignment horizontal="center" vertical="center" shrinkToFit="1"/>
    </xf>
    <xf numFmtId="0" fontId="53" fillId="8" borderId="43" xfId="0" applyFont="1" applyFill="1" applyBorder="1" applyAlignment="1">
      <alignment horizontal="left" vertical="center" shrinkToFit="1"/>
    </xf>
    <xf numFmtId="0" fontId="53" fillId="8" borderId="6" xfId="0" applyFont="1" applyFill="1" applyBorder="1" applyAlignment="1">
      <alignment horizontal="left" vertical="center" shrinkToFit="1"/>
    </xf>
    <xf numFmtId="0" fontId="74" fillId="14" borderId="0" xfId="0" applyFont="1" applyFill="1"/>
    <xf numFmtId="0" fontId="81" fillId="9" borderId="0" xfId="0" applyFont="1" applyFill="1" applyAlignment="1">
      <alignment vertical="center" wrapText="1"/>
    </xf>
    <xf numFmtId="0" fontId="82" fillId="9" borderId="0" xfId="0" applyFont="1" applyFill="1" applyAlignment="1">
      <alignment vertical="center" wrapText="1"/>
    </xf>
    <xf numFmtId="0" fontId="83" fillId="9" borderId="0" xfId="0" applyFont="1" applyFill="1" applyAlignment="1">
      <alignment vertical="center" wrapText="1"/>
    </xf>
    <xf numFmtId="0" fontId="84" fillId="9" borderId="0" xfId="0" applyFont="1" applyFill="1" applyAlignment="1">
      <alignment vertical="center" wrapText="1"/>
    </xf>
    <xf numFmtId="0" fontId="15" fillId="0" borderId="0" xfId="0" applyFont="1" applyAlignment="1">
      <alignment vertical="center"/>
    </xf>
    <xf numFmtId="0" fontId="5" fillId="0" borderId="0" xfId="0" applyFont="1"/>
    <xf numFmtId="0" fontId="13" fillId="0" borderId="0" xfId="0" applyFont="1"/>
    <xf numFmtId="0" fontId="22" fillId="12" borderId="0" xfId="0" applyFont="1" applyFill="1"/>
    <xf numFmtId="0" fontId="22" fillId="17" borderId="0" xfId="0" applyFont="1" applyFill="1"/>
    <xf numFmtId="0" fontId="35" fillId="0" borderId="0" xfId="0" applyNumberFormat="1" applyFont="1" applyFill="1" applyBorder="1" applyAlignment="1" applyProtection="1">
      <alignment horizontal="left" vertical="center" shrinkToFit="1"/>
    </xf>
    <xf numFmtId="0" fontId="22" fillId="0" borderId="0" xfId="0" applyFont="1" applyBorder="1"/>
    <xf numFmtId="0" fontId="22" fillId="0" borderId="0" xfId="0" applyFont="1" applyBorder="1" applyAlignment="1">
      <alignment horizontal="right" shrinkToFit="1"/>
    </xf>
    <xf numFmtId="0" fontId="22" fillId="0" borderId="188" xfId="0" applyFont="1" applyBorder="1"/>
    <xf numFmtId="0" fontId="0" fillId="0" borderId="188" xfId="0" applyBorder="1"/>
    <xf numFmtId="0" fontId="73" fillId="5" borderId="188" xfId="0" applyFont="1" applyFill="1" applyBorder="1"/>
    <xf numFmtId="0" fontId="73" fillId="7" borderId="188" xfId="0" applyFont="1" applyFill="1" applyBorder="1"/>
    <xf numFmtId="0" fontId="73" fillId="6" borderId="188" xfId="0" applyFont="1" applyFill="1" applyBorder="1"/>
    <xf numFmtId="0" fontId="73" fillId="15" borderId="188" xfId="0" applyFont="1" applyFill="1" applyBorder="1"/>
    <xf numFmtId="0" fontId="22" fillId="9" borderId="188" xfId="0" applyFont="1" applyFill="1" applyBorder="1"/>
    <xf numFmtId="0" fontId="22" fillId="5" borderId="188" xfId="0" applyFont="1" applyFill="1" applyBorder="1"/>
    <xf numFmtId="0" fontId="22" fillId="7" borderId="188" xfId="0" applyFont="1" applyFill="1" applyBorder="1"/>
    <xf numFmtId="0" fontId="22" fillId="6" borderId="188" xfId="0" applyFont="1" applyFill="1" applyBorder="1"/>
    <xf numFmtId="14" fontId="22" fillId="16" borderId="188" xfId="0" applyNumberFormat="1" applyFont="1" applyFill="1" applyBorder="1"/>
    <xf numFmtId="0" fontId="73" fillId="5" borderId="188" xfId="0" applyFont="1" applyFill="1" applyBorder="1" applyAlignment="1">
      <alignment horizontal="right"/>
    </xf>
    <xf numFmtId="0" fontId="73" fillId="7" borderId="188" xfId="0" applyFont="1" applyFill="1" applyBorder="1" applyAlignment="1">
      <alignment horizontal="right"/>
    </xf>
    <xf numFmtId="0" fontId="73" fillId="6" borderId="188" xfId="0" applyFont="1" applyFill="1" applyBorder="1" applyAlignment="1">
      <alignment horizontal="right"/>
    </xf>
    <xf numFmtId="0" fontId="0" fillId="0" borderId="60" xfId="0" applyBorder="1"/>
    <xf numFmtId="0" fontId="0" fillId="0" borderId="60" xfId="0" applyFill="1" applyBorder="1"/>
    <xf numFmtId="0" fontId="22" fillId="0" borderId="60" xfId="0" applyFont="1" applyFill="1" applyBorder="1"/>
    <xf numFmtId="0" fontId="27" fillId="0" borderId="189" xfId="0" applyFont="1" applyBorder="1"/>
    <xf numFmtId="0" fontId="27" fillId="0" borderId="189" xfId="0" applyFont="1" applyBorder="1" applyAlignment="1"/>
    <xf numFmtId="0" fontId="72" fillId="11" borderId="0" xfId="0" applyFont="1" applyFill="1" applyBorder="1"/>
    <xf numFmtId="0" fontId="22" fillId="11" borderId="0" xfId="0" applyFont="1" applyFill="1" applyBorder="1"/>
    <xf numFmtId="0" fontId="74" fillId="11" borderId="0" xfId="0" applyFont="1" applyFill="1" applyBorder="1" applyAlignment="1">
      <alignment shrinkToFit="1"/>
    </xf>
    <xf numFmtId="0" fontId="22" fillId="0" borderId="0" xfId="0" applyFont="1" applyBorder="1" applyAlignment="1">
      <alignment horizontal="center"/>
    </xf>
    <xf numFmtId="14" fontId="73" fillId="4" borderId="190" xfId="0" applyNumberFormat="1" applyFont="1" applyFill="1" applyBorder="1" applyAlignment="1">
      <alignment shrinkToFit="1"/>
    </xf>
    <xf numFmtId="14" fontId="73" fillId="5" borderId="191" xfId="0" applyNumberFormat="1" applyFont="1" applyFill="1" applyBorder="1" applyAlignment="1">
      <alignment shrinkToFit="1"/>
    </xf>
    <xf numFmtId="14" fontId="73" fillId="7" borderId="191" xfId="0" applyNumberFormat="1" applyFont="1" applyFill="1" applyBorder="1" applyAlignment="1">
      <alignment shrinkToFit="1"/>
    </xf>
    <xf numFmtId="14" fontId="73" fillId="6" borderId="191" xfId="0" applyNumberFormat="1" applyFont="1" applyFill="1" applyBorder="1" applyAlignment="1">
      <alignment shrinkToFit="1"/>
    </xf>
    <xf numFmtId="0" fontId="22" fillId="0" borderId="191" xfId="0" applyFont="1" applyBorder="1"/>
    <xf numFmtId="0" fontId="27" fillId="0" borderId="192" xfId="0" applyFont="1" applyBorder="1"/>
    <xf numFmtId="0" fontId="0" fillId="0" borderId="69" xfId="0" applyBorder="1"/>
    <xf numFmtId="0" fontId="0" fillId="0" borderId="69" xfId="0" applyFill="1" applyBorder="1"/>
    <xf numFmtId="0" fontId="22" fillId="0" borderId="69" xfId="0" applyFont="1" applyFill="1" applyBorder="1"/>
    <xf numFmtId="0" fontId="73" fillId="4" borderId="193" xfId="0" applyFont="1" applyFill="1" applyBorder="1"/>
    <xf numFmtId="0" fontId="22" fillId="9" borderId="193" xfId="0" applyFont="1" applyFill="1" applyBorder="1"/>
    <xf numFmtId="0" fontId="0" fillId="0" borderId="193" xfId="0" applyBorder="1"/>
    <xf numFmtId="0" fontId="22" fillId="4" borderId="193" xfId="0" applyFont="1" applyFill="1" applyBorder="1"/>
    <xf numFmtId="14" fontId="22" fillId="16" borderId="193" xfId="0" applyNumberFormat="1" applyFont="1" applyFill="1" applyBorder="1"/>
    <xf numFmtId="0" fontId="73" fillId="4" borderId="193" xfId="0" applyFont="1" applyFill="1" applyBorder="1" applyAlignment="1">
      <alignment horizontal="right"/>
    </xf>
    <xf numFmtId="0" fontId="73" fillId="4" borderId="194" xfId="0" applyFont="1" applyFill="1" applyBorder="1"/>
    <xf numFmtId="0" fontId="73" fillId="5" borderId="195" xfId="0" applyFont="1" applyFill="1" applyBorder="1"/>
    <xf numFmtId="0" fontId="73" fillId="7" borderId="195" xfId="0" applyFont="1" applyFill="1" applyBorder="1"/>
    <xf numFmtId="0" fontId="73" fillId="6" borderId="195" xfId="0" applyFont="1" applyFill="1" applyBorder="1"/>
    <xf numFmtId="0" fontId="22" fillId="0" borderId="195" xfId="0" applyFont="1" applyBorder="1"/>
    <xf numFmtId="0" fontId="27" fillId="0" borderId="196" xfId="0" applyFont="1" applyBorder="1"/>
    <xf numFmtId="0" fontId="0" fillId="0" borderId="197" xfId="0" applyBorder="1"/>
    <xf numFmtId="0" fontId="0" fillId="0" borderId="197" xfId="0" applyFill="1" applyBorder="1"/>
    <xf numFmtId="0" fontId="22" fillId="0" borderId="197" xfId="0" applyFont="1" applyFill="1" applyBorder="1"/>
    <xf numFmtId="0" fontId="22" fillId="9" borderId="86" xfId="0" applyFont="1" applyFill="1" applyBorder="1" applyAlignment="1">
      <alignment horizontal="center" vertical="center" shrinkToFit="1"/>
    </xf>
    <xf numFmtId="0" fontId="29" fillId="4" borderId="85" xfId="0" applyFont="1" applyFill="1" applyBorder="1" applyAlignment="1" applyProtection="1">
      <alignment horizontal="left" vertical="center"/>
      <protection locked="0"/>
    </xf>
    <xf numFmtId="0" fontId="29" fillId="5" borderId="85" xfId="0" applyFont="1" applyFill="1" applyBorder="1" applyAlignment="1" applyProtection="1">
      <alignment horizontal="left" vertical="center"/>
      <protection locked="0"/>
    </xf>
    <xf numFmtId="0" fontId="29" fillId="7" borderId="85" xfId="0" applyFont="1" applyFill="1" applyBorder="1" applyAlignment="1" applyProtection="1">
      <alignment horizontal="left" vertical="center"/>
      <protection locked="0"/>
    </xf>
    <xf numFmtId="0" fontId="29" fillId="6" borderId="84" xfId="0" applyFont="1" applyFill="1" applyBorder="1" applyAlignment="1" applyProtection="1">
      <alignment horizontal="left" vertical="center"/>
      <protection locked="0"/>
    </xf>
    <xf numFmtId="0" fontId="29" fillId="0" borderId="84" xfId="0" applyFont="1" applyFill="1" applyBorder="1" applyAlignment="1" applyProtection="1">
      <alignment horizontal="left" vertical="center"/>
    </xf>
    <xf numFmtId="0" fontId="73" fillId="4" borderId="198" xfId="0" applyFont="1" applyFill="1" applyBorder="1"/>
    <xf numFmtId="0" fontId="22" fillId="0" borderId="199" xfId="0" applyFont="1" applyBorder="1"/>
    <xf numFmtId="180" fontId="76" fillId="0" borderId="8" xfId="1" applyNumberFormat="1" applyFont="1" applyFill="1" applyBorder="1" applyAlignment="1" applyProtection="1">
      <alignment horizontal="right" vertical="center" shrinkToFit="1"/>
    </xf>
    <xf numFmtId="180" fontId="76" fillId="0" borderId="4" xfId="1" applyNumberFormat="1" applyFont="1" applyFill="1" applyBorder="1" applyAlignment="1" applyProtection="1">
      <alignment horizontal="right" vertical="center" shrinkToFit="1"/>
    </xf>
    <xf numFmtId="179" fontId="0" fillId="0" borderId="0" xfId="0" applyNumberFormat="1" applyFill="1" applyBorder="1" applyAlignment="1" applyProtection="1">
      <alignment vertical="center" shrinkToFit="1"/>
    </xf>
    <xf numFmtId="179" fontId="0" fillId="0" borderId="28" xfId="0" applyNumberFormat="1" applyFill="1" applyBorder="1" applyAlignment="1" applyProtection="1">
      <alignment vertical="center" shrinkToFit="1"/>
    </xf>
    <xf numFmtId="180" fontId="75" fillId="0" borderId="0" xfId="0" applyNumberFormat="1" applyFont="1" applyAlignment="1">
      <alignment vertical="center" shrinkToFit="1"/>
    </xf>
    <xf numFmtId="180" fontId="76" fillId="0" borderId="1" xfId="1" applyNumberFormat="1" applyFont="1" applyFill="1" applyBorder="1" applyAlignment="1" applyProtection="1">
      <alignment horizontal="right" vertical="center" shrinkToFit="1"/>
    </xf>
    <xf numFmtId="0" fontId="22" fillId="0" borderId="21" xfId="0" applyFont="1" applyBorder="1"/>
    <xf numFmtId="0" fontId="22" fillId="0" borderId="25" xfId="0" applyFont="1" applyBorder="1"/>
    <xf numFmtId="0" fontId="22" fillId="0" borderId="26" xfId="0" applyFont="1" applyBorder="1"/>
    <xf numFmtId="0" fontId="22" fillId="0" borderId="23" xfId="0" applyFont="1" applyBorder="1"/>
    <xf numFmtId="0" fontId="22" fillId="0" borderId="27" xfId="0" applyFont="1" applyBorder="1"/>
    <xf numFmtId="0" fontId="0" fillId="2" borderId="31" xfId="0" applyFill="1" applyBorder="1"/>
    <xf numFmtId="0" fontId="0" fillId="2" borderId="200" xfId="0" applyFill="1" applyBorder="1" applyAlignment="1">
      <alignment horizontal="right" vertical="center"/>
    </xf>
    <xf numFmtId="0" fontId="0" fillId="2" borderId="201" xfId="0" applyFill="1" applyBorder="1" applyAlignment="1">
      <alignment vertical="center"/>
    </xf>
    <xf numFmtId="0" fontId="0" fillId="2" borderId="202" xfId="0" applyFill="1" applyBorder="1" applyAlignment="1" applyProtection="1">
      <alignment horizontal="right" vertical="center"/>
      <protection locked="0"/>
    </xf>
    <xf numFmtId="0" fontId="0" fillId="2" borderId="203" xfId="0" applyFill="1" applyBorder="1" applyAlignment="1" applyProtection="1">
      <alignment vertical="center"/>
      <protection locked="0"/>
    </xf>
    <xf numFmtId="0" fontId="0" fillId="2" borderId="206" xfId="0" applyFill="1" applyBorder="1" applyAlignment="1" applyProtection="1">
      <alignment horizontal="center" vertical="center"/>
      <protection locked="0"/>
    </xf>
    <xf numFmtId="0" fontId="0" fillId="2" borderId="207" xfId="0" applyFill="1" applyBorder="1" applyAlignment="1" applyProtection="1">
      <alignment horizontal="center" vertical="center"/>
      <protection locked="0"/>
    </xf>
    <xf numFmtId="0" fontId="0" fillId="2" borderId="208" xfId="0" applyFill="1" applyBorder="1" applyAlignment="1" applyProtection="1">
      <alignment horizontal="center" vertical="center"/>
      <protection locked="0"/>
    </xf>
    <xf numFmtId="0" fontId="0" fillId="2" borderId="205" xfId="0" applyFill="1" applyBorder="1" applyAlignment="1">
      <alignment horizontal="center" vertical="center"/>
    </xf>
    <xf numFmtId="0" fontId="0" fillId="2" borderId="17" xfId="0" applyFill="1" applyBorder="1"/>
    <xf numFmtId="0" fontId="0" fillId="2" borderId="181" xfId="0" applyFill="1" applyBorder="1" applyAlignment="1">
      <alignment horizontal="center" vertical="center"/>
    </xf>
    <xf numFmtId="0" fontId="0" fillId="2" borderId="31" xfId="0" applyFill="1" applyBorder="1" applyAlignment="1">
      <alignment horizontal="center" vertical="center"/>
    </xf>
    <xf numFmtId="0" fontId="0" fillId="2" borderId="86" xfId="0" applyFill="1" applyBorder="1" applyAlignment="1">
      <alignment horizontal="center" vertical="center"/>
    </xf>
    <xf numFmtId="0" fontId="0" fillId="2" borderId="80" xfId="0" applyFill="1" applyBorder="1" applyAlignment="1" applyProtection="1">
      <alignment horizontal="center" vertical="center"/>
      <protection locked="0"/>
    </xf>
    <xf numFmtId="0" fontId="0" fillId="2" borderId="209" xfId="0" applyFill="1" applyBorder="1" applyAlignment="1" applyProtection="1">
      <alignment horizontal="center" vertical="center"/>
      <protection locked="0"/>
    </xf>
    <xf numFmtId="14" fontId="0" fillId="2" borderId="83" xfId="0" applyNumberFormat="1" applyFill="1" applyBorder="1" applyAlignment="1" applyProtection="1">
      <alignment horizontal="center" vertical="center"/>
      <protection locked="0"/>
    </xf>
    <xf numFmtId="14" fontId="0" fillId="2" borderId="80" xfId="0" applyNumberFormat="1" applyFill="1" applyBorder="1" applyAlignment="1" applyProtection="1">
      <alignment horizontal="center" vertical="center"/>
      <protection locked="0"/>
    </xf>
    <xf numFmtId="0" fontId="0" fillId="0" borderId="0" xfId="0" applyFill="1" applyBorder="1" applyAlignment="1" applyProtection="1">
      <alignment vertical="center" shrinkToFit="1"/>
    </xf>
    <xf numFmtId="0" fontId="0" fillId="0" borderId="28" xfId="0" applyFill="1" applyBorder="1" applyAlignment="1" applyProtection="1">
      <alignment vertical="center" shrinkToFit="1"/>
    </xf>
    <xf numFmtId="0" fontId="0" fillId="12" borderId="0" xfId="0" applyFill="1"/>
    <xf numFmtId="0" fontId="85" fillId="12" borderId="0" xfId="0" applyFont="1" applyFill="1"/>
    <xf numFmtId="0" fontId="101" fillId="12" borderId="0" xfId="0" applyFont="1" applyFill="1"/>
    <xf numFmtId="0" fontId="77" fillId="9" borderId="0" xfId="0" applyFont="1" applyFill="1" applyAlignment="1">
      <alignment vertical="center" wrapText="1"/>
    </xf>
    <xf numFmtId="0" fontId="22" fillId="0" borderId="85" xfId="0" applyFont="1" applyBorder="1" applyAlignment="1">
      <alignment horizontal="center" wrapText="1"/>
    </xf>
    <xf numFmtId="0" fontId="22" fillId="0" borderId="31" xfId="0" applyFont="1" applyBorder="1" applyAlignment="1">
      <alignment horizontal="center"/>
    </xf>
    <xf numFmtId="0" fontId="22" fillId="0" borderId="86" xfId="0" applyFont="1" applyBorder="1" applyAlignment="1">
      <alignment horizontal="center"/>
    </xf>
    <xf numFmtId="0" fontId="28" fillId="4" borderId="87" xfId="0" applyFont="1" applyFill="1" applyBorder="1" applyAlignment="1" applyProtection="1">
      <alignment vertical="center" shrinkToFit="1"/>
      <protection locked="0"/>
    </xf>
    <xf numFmtId="0" fontId="28" fillId="4" borderId="89" xfId="0" applyFont="1" applyFill="1" applyBorder="1" applyAlignment="1" applyProtection="1">
      <alignment vertical="center" shrinkToFit="1"/>
      <protection locked="0"/>
    </xf>
    <xf numFmtId="0" fontId="28" fillId="0" borderId="88" xfId="0" applyFont="1" applyBorder="1" applyAlignment="1">
      <alignment horizontal="left" vertical="center"/>
    </xf>
    <xf numFmtId="0" fontId="28" fillId="0" borderId="87" xfId="0" applyFont="1" applyBorder="1" applyAlignment="1">
      <alignment horizontal="left" vertical="center"/>
    </xf>
    <xf numFmtId="0" fontId="28" fillId="0" borderId="96" xfId="0" applyFont="1" applyBorder="1" applyAlignment="1">
      <alignment horizontal="left" vertical="center"/>
    </xf>
    <xf numFmtId="0" fontId="28" fillId="0" borderId="0" xfId="0" applyFont="1" applyBorder="1" applyAlignment="1">
      <alignment horizontal="left" vertical="center"/>
    </xf>
    <xf numFmtId="0" fontId="28" fillId="0" borderId="90" xfId="0" applyFont="1" applyBorder="1" applyAlignment="1">
      <alignment horizontal="left" vertical="center"/>
    </xf>
    <xf numFmtId="0" fontId="28" fillId="0" borderId="17" xfId="0" applyFont="1" applyBorder="1" applyAlignment="1">
      <alignment horizontal="left" vertical="center"/>
    </xf>
    <xf numFmtId="0" fontId="22" fillId="0" borderId="87" xfId="0" applyFont="1" applyBorder="1" applyAlignment="1">
      <alignment horizontal="center" vertical="center"/>
    </xf>
    <xf numFmtId="0" fontId="22" fillId="0" borderId="106" xfId="0" applyFont="1" applyBorder="1" applyAlignment="1">
      <alignment horizontal="center" vertical="center"/>
    </xf>
    <xf numFmtId="0" fontId="22" fillId="0" borderId="0" xfId="0" applyFont="1" applyBorder="1" applyAlignment="1">
      <alignment horizontal="center" vertical="center"/>
    </xf>
    <xf numFmtId="0" fontId="22" fillId="0" borderId="17" xfId="0" applyFont="1" applyBorder="1" applyAlignment="1">
      <alignment horizontal="center" vertical="center"/>
    </xf>
    <xf numFmtId="0" fontId="28" fillId="4" borderId="98" xfId="0" applyFont="1" applyFill="1" applyBorder="1" applyAlignment="1" applyProtection="1">
      <alignment vertical="center" shrinkToFit="1"/>
      <protection locked="0"/>
    </xf>
    <xf numFmtId="0" fontId="28" fillId="4" borderId="99" xfId="0" applyFont="1" applyFill="1" applyBorder="1" applyAlignment="1" applyProtection="1">
      <alignment vertical="center" shrinkToFit="1"/>
      <protection locked="0"/>
    </xf>
    <xf numFmtId="0" fontId="26" fillId="0" borderId="88" xfId="0" applyFont="1" applyBorder="1" applyAlignment="1">
      <alignment horizontal="left" vertical="center"/>
    </xf>
    <xf numFmtId="0" fontId="26" fillId="0" borderId="87" xfId="0" applyFont="1" applyBorder="1" applyAlignment="1">
      <alignment horizontal="left" vertical="center"/>
    </xf>
    <xf numFmtId="0" fontId="26" fillId="0" borderId="90" xfId="0" applyFont="1" applyBorder="1" applyAlignment="1">
      <alignment horizontal="left" vertical="center"/>
    </xf>
    <xf numFmtId="0" fontId="26" fillId="0" borderId="17" xfId="0" applyFont="1" applyBorder="1" applyAlignment="1">
      <alignment horizontal="left" vertical="center"/>
    </xf>
    <xf numFmtId="0" fontId="24" fillId="9" borderId="0" xfId="0" applyFont="1" applyFill="1" applyAlignment="1">
      <alignment vertical="center" wrapText="1"/>
    </xf>
    <xf numFmtId="0" fontId="28" fillId="9" borderId="88" xfId="0" applyFont="1" applyFill="1" applyBorder="1" applyAlignment="1">
      <alignment horizontal="center" vertical="center"/>
    </xf>
    <xf numFmtId="0" fontId="28" fillId="9" borderId="87" xfId="0" applyFont="1" applyFill="1" applyBorder="1" applyAlignment="1">
      <alignment horizontal="center" vertical="center"/>
    </xf>
    <xf numFmtId="0" fontId="28" fillId="9" borderId="90" xfId="0" applyFont="1" applyFill="1" applyBorder="1" applyAlignment="1">
      <alignment horizontal="center" vertical="center"/>
    </xf>
    <xf numFmtId="0" fontId="28" fillId="9" borderId="17" xfId="0" applyFont="1" applyFill="1" applyBorder="1" applyAlignment="1">
      <alignment horizontal="center" vertical="center"/>
    </xf>
    <xf numFmtId="0" fontId="27" fillId="9" borderId="43" xfId="0" applyFont="1" applyFill="1" applyBorder="1" applyAlignment="1">
      <alignment horizontal="center" vertical="center" wrapText="1"/>
    </xf>
    <xf numFmtId="0" fontId="27" fillId="9" borderId="28" xfId="0" applyFont="1" applyFill="1" applyBorder="1" applyAlignment="1">
      <alignment horizontal="center" vertical="center"/>
    </xf>
    <xf numFmtId="0" fontId="28" fillId="9" borderId="88" xfId="0" applyFont="1" applyFill="1" applyBorder="1" applyAlignment="1">
      <alignment horizontal="center" vertical="center" wrapText="1"/>
    </xf>
    <xf numFmtId="0" fontId="28" fillId="9" borderId="96" xfId="0" applyFont="1" applyFill="1" applyBorder="1" applyAlignment="1">
      <alignment horizontal="center" vertical="center" wrapText="1"/>
    </xf>
    <xf numFmtId="0" fontId="28" fillId="9" borderId="90" xfId="0" applyFont="1" applyFill="1" applyBorder="1" applyAlignment="1">
      <alignment horizontal="center" vertical="center" wrapText="1"/>
    </xf>
    <xf numFmtId="0" fontId="24" fillId="9" borderId="88" xfId="0" applyFont="1" applyFill="1" applyBorder="1" applyAlignment="1">
      <alignment horizontal="center" vertical="center" textRotation="255" wrapText="1"/>
    </xf>
    <xf numFmtId="0" fontId="24" fillId="9" borderId="96" xfId="0" applyFont="1" applyFill="1" applyBorder="1" applyAlignment="1">
      <alignment horizontal="center" vertical="center" textRotation="255"/>
    </xf>
    <xf numFmtId="0" fontId="24" fillId="9" borderId="90" xfId="0" applyFont="1" applyFill="1" applyBorder="1" applyAlignment="1">
      <alignment horizontal="center" vertical="center" textRotation="255"/>
    </xf>
    <xf numFmtId="0" fontId="24" fillId="9" borderId="43" xfId="0" applyFont="1" applyFill="1" applyBorder="1" applyAlignment="1">
      <alignment horizontal="center" vertical="center"/>
    </xf>
    <xf numFmtId="0" fontId="24" fillId="9" borderId="161" xfId="0" applyFont="1" applyFill="1" applyBorder="1" applyAlignment="1">
      <alignment horizontal="center" vertical="center"/>
    </xf>
    <xf numFmtId="0" fontId="24" fillId="9" borderId="28" xfId="0" applyFont="1" applyFill="1" applyBorder="1" applyAlignment="1">
      <alignment horizontal="center" vertical="center"/>
    </xf>
    <xf numFmtId="0" fontId="24" fillId="9" borderId="127" xfId="0" applyFont="1" applyFill="1" applyBorder="1" applyAlignment="1">
      <alignment horizontal="center" vertical="center"/>
    </xf>
    <xf numFmtId="0" fontId="27" fillId="0" borderId="39" xfId="0" applyFont="1" applyBorder="1" applyAlignment="1">
      <alignment wrapText="1"/>
    </xf>
    <xf numFmtId="0" fontId="27" fillId="0" borderId="0" xfId="0" applyFont="1" applyBorder="1" applyAlignment="1">
      <alignment wrapText="1"/>
    </xf>
    <xf numFmtId="0" fontId="24" fillId="9" borderId="126" xfId="0" applyFont="1" applyFill="1" applyBorder="1" applyAlignment="1">
      <alignment horizontal="center" vertical="center" wrapText="1"/>
    </xf>
    <xf numFmtId="0" fontId="24" fillId="9" borderId="109" xfId="0" applyFont="1" applyFill="1" applyBorder="1" applyAlignment="1">
      <alignment horizontal="center" vertical="center" wrapText="1"/>
    </xf>
    <xf numFmtId="0" fontId="24" fillId="9" borderId="105" xfId="0" applyFont="1" applyFill="1" applyBorder="1" applyAlignment="1">
      <alignment horizontal="center" vertical="center" wrapText="1"/>
    </xf>
    <xf numFmtId="0" fontId="49" fillId="9" borderId="0" xfId="0" applyFont="1" applyFill="1" applyAlignment="1">
      <alignment horizontal="center" vertical="center"/>
    </xf>
    <xf numFmtId="0" fontId="26" fillId="9" borderId="85" xfId="0" applyFont="1" applyFill="1" applyBorder="1" applyAlignment="1">
      <alignment horizontal="center" vertical="center"/>
    </xf>
    <xf numFmtId="0" fontId="26" fillId="9" borderId="31" xfId="0" applyFont="1" applyFill="1" applyBorder="1" applyAlignment="1">
      <alignment horizontal="center" vertical="center"/>
    </xf>
    <xf numFmtId="0" fontId="26" fillId="9" borderId="86" xfId="0" applyFont="1" applyFill="1" applyBorder="1" applyAlignment="1">
      <alignment horizontal="center" vertical="center"/>
    </xf>
    <xf numFmtId="0" fontId="24" fillId="9" borderId="96" xfId="0" applyFont="1" applyFill="1" applyBorder="1" applyAlignment="1">
      <alignment horizontal="center" vertical="center" wrapText="1"/>
    </xf>
    <xf numFmtId="0" fontId="24" fillId="9" borderId="0" xfId="0" applyFont="1" applyFill="1" applyBorder="1" applyAlignment="1">
      <alignment horizontal="center" vertical="center" wrapText="1"/>
    </xf>
    <xf numFmtId="0" fontId="24" fillId="9" borderId="85" xfId="0" applyFont="1" applyFill="1" applyBorder="1" applyAlignment="1">
      <alignment horizontal="center" vertical="center"/>
    </xf>
    <xf numFmtId="0" fontId="24" fillId="9" borderId="31" xfId="0" applyFont="1" applyFill="1" applyBorder="1" applyAlignment="1">
      <alignment horizontal="center" vertical="center"/>
    </xf>
    <xf numFmtId="0" fontId="24" fillId="9" borderId="86" xfId="0" applyFont="1" applyFill="1" applyBorder="1" applyAlignment="1">
      <alignment horizontal="center" vertical="center"/>
    </xf>
    <xf numFmtId="0" fontId="24" fillId="9" borderId="157" xfId="0" applyFont="1" applyFill="1" applyBorder="1" applyAlignment="1">
      <alignment horizontal="left" vertical="center" wrapText="1"/>
    </xf>
    <xf numFmtId="0" fontId="24" fillId="9" borderId="158" xfId="0" applyFont="1" applyFill="1" applyBorder="1" applyAlignment="1">
      <alignment horizontal="left" vertical="center" wrapText="1"/>
    </xf>
    <xf numFmtId="0" fontId="24" fillId="9" borderId="159" xfId="0" applyFont="1" applyFill="1" applyBorder="1" applyAlignment="1">
      <alignment horizontal="left" vertical="center" wrapText="1"/>
    </xf>
    <xf numFmtId="0" fontId="28" fillId="9" borderId="87" xfId="0" applyFont="1" applyFill="1" applyBorder="1" applyAlignment="1">
      <alignment horizontal="center" vertical="center" wrapText="1"/>
    </xf>
    <xf numFmtId="0" fontId="28" fillId="9" borderId="0" xfId="0" applyFont="1" applyFill="1" applyBorder="1" applyAlignment="1">
      <alignment horizontal="center" vertical="center" wrapText="1"/>
    </xf>
    <xf numFmtId="0" fontId="28" fillId="9" borderId="17" xfId="0" applyFont="1" applyFill="1" applyBorder="1" applyAlignment="1">
      <alignment horizontal="center" vertical="center" wrapText="1"/>
    </xf>
    <xf numFmtId="0" fontId="25" fillId="0" borderId="88" xfId="0" applyFont="1" applyFill="1" applyBorder="1" applyAlignment="1">
      <alignment horizontal="center" vertical="center"/>
    </xf>
    <xf numFmtId="0" fontId="25" fillId="0" borderId="87" xfId="0" applyFont="1" applyFill="1" applyBorder="1" applyAlignment="1">
      <alignment horizontal="center" vertical="center"/>
    </xf>
    <xf numFmtId="0" fontId="25" fillId="0" borderId="89" xfId="0" applyFont="1" applyFill="1" applyBorder="1" applyAlignment="1">
      <alignment horizontal="center" vertical="center"/>
    </xf>
    <xf numFmtId="0" fontId="28" fillId="9" borderId="85" xfId="0" applyFont="1" applyFill="1" applyBorder="1" applyAlignment="1">
      <alignment horizontal="center" vertical="center"/>
    </xf>
    <xf numFmtId="0" fontId="28" fillId="9" borderId="31" xfId="0" applyFont="1" applyFill="1" applyBorder="1" applyAlignment="1">
      <alignment horizontal="center" vertical="center"/>
    </xf>
    <xf numFmtId="0" fontId="28" fillId="9" borderId="86" xfId="0" applyFont="1" applyFill="1" applyBorder="1" applyAlignment="1">
      <alignment horizontal="center" vertical="center"/>
    </xf>
    <xf numFmtId="0" fontId="22" fillId="9" borderId="85" xfId="0" applyFont="1" applyFill="1" applyBorder="1" applyAlignment="1">
      <alignment horizontal="center" vertical="center"/>
    </xf>
    <xf numFmtId="0" fontId="22" fillId="9" borderId="31" xfId="0" applyFont="1" applyFill="1" applyBorder="1" applyAlignment="1">
      <alignment horizontal="center" vertical="center"/>
    </xf>
    <xf numFmtId="0" fontId="28" fillId="9" borderId="88" xfId="0" applyFont="1" applyFill="1" applyBorder="1" applyAlignment="1">
      <alignment horizontal="center" vertical="center" textRotation="255" wrapText="1"/>
    </xf>
    <xf numFmtId="0" fontId="28" fillId="9" borderId="96" xfId="0" applyFont="1" applyFill="1" applyBorder="1" applyAlignment="1">
      <alignment horizontal="center" vertical="center" textRotation="255" wrapText="1"/>
    </xf>
    <xf numFmtId="0" fontId="28" fillId="9" borderId="90" xfId="0" applyFont="1" applyFill="1" applyBorder="1" applyAlignment="1">
      <alignment horizontal="center" vertical="center" textRotation="255" wrapText="1"/>
    </xf>
    <xf numFmtId="0" fontId="0" fillId="2" borderId="211" xfId="0" applyFill="1" applyBorder="1" applyAlignment="1" applyProtection="1">
      <alignment horizontal="left" vertical="center" wrapText="1"/>
      <protection locked="0"/>
    </xf>
    <xf numFmtId="0" fontId="0" fillId="2" borderId="98" xfId="0" applyFill="1" applyBorder="1" applyAlignment="1" applyProtection="1">
      <alignment horizontal="left" vertical="center" wrapText="1"/>
      <protection locked="0"/>
    </xf>
    <xf numFmtId="0" fontId="0" fillId="2" borderId="99" xfId="0" applyFill="1" applyBorder="1" applyAlignment="1" applyProtection="1">
      <alignment horizontal="left" vertical="center" wrapText="1"/>
      <protection locked="0"/>
    </xf>
    <xf numFmtId="0" fontId="0" fillId="2" borderId="210" xfId="0" applyFill="1" applyBorder="1" applyAlignment="1" applyProtection="1">
      <alignment horizontal="left" vertical="center" wrapText="1"/>
      <protection locked="0"/>
    </xf>
    <xf numFmtId="0" fontId="0" fillId="2" borderId="200" xfId="0" applyFill="1" applyBorder="1" applyAlignment="1" applyProtection="1">
      <alignment horizontal="left" vertical="center" wrapText="1"/>
      <protection locked="0"/>
    </xf>
    <xf numFmtId="0" fontId="0" fillId="2" borderId="94" xfId="0" applyFill="1" applyBorder="1" applyAlignment="1" applyProtection="1">
      <alignment horizontal="left" vertical="center" wrapText="1"/>
      <protection locked="0"/>
    </xf>
    <xf numFmtId="0" fontId="0" fillId="2" borderId="203" xfId="0" applyFill="1" applyBorder="1" applyAlignment="1" applyProtection="1">
      <alignment horizontal="left" vertical="center" wrapText="1"/>
      <protection locked="0"/>
    </xf>
    <xf numFmtId="0" fontId="0" fillId="2" borderId="202" xfId="0" applyFill="1" applyBorder="1" applyAlignment="1" applyProtection="1">
      <alignment horizontal="left" vertical="center" wrapText="1"/>
      <protection locked="0"/>
    </xf>
    <xf numFmtId="0" fontId="0" fillId="2" borderId="204" xfId="0" applyFill="1" applyBorder="1" applyAlignment="1" applyProtection="1">
      <alignment horizontal="left" vertical="center" wrapText="1"/>
      <protection locked="0"/>
    </xf>
    <xf numFmtId="0" fontId="62" fillId="9" borderId="42" xfId="0" applyFont="1" applyFill="1" applyBorder="1" applyAlignment="1">
      <alignment vertical="center" textRotation="255" shrinkToFit="1"/>
    </xf>
    <xf numFmtId="0" fontId="64" fillId="9" borderId="42" xfId="0" applyFont="1" applyFill="1" applyBorder="1" applyAlignment="1">
      <alignment vertical="center" textRotation="255" shrinkToFit="1"/>
    </xf>
    <xf numFmtId="0" fontId="59" fillId="0" borderId="42" xfId="1" applyNumberFormat="1" applyFont="1" applyFill="1" applyBorder="1" applyAlignment="1">
      <alignment horizontal="center" vertical="center" wrapText="1"/>
    </xf>
    <xf numFmtId="0" fontId="59" fillId="0" borderId="0" xfId="1" applyNumberFormat="1" applyFont="1" applyFill="1" applyBorder="1" applyAlignment="1">
      <alignment horizontal="center" vertical="center" wrapText="1"/>
    </xf>
    <xf numFmtId="0" fontId="59" fillId="0" borderId="20" xfId="1" applyNumberFormat="1" applyFont="1" applyFill="1" applyBorder="1" applyAlignment="1">
      <alignment horizontal="center" vertical="center" wrapText="1"/>
    </xf>
    <xf numFmtId="0" fontId="57" fillId="9" borderId="42" xfId="0" applyFont="1" applyFill="1" applyBorder="1" applyAlignment="1">
      <alignment vertical="center" textRotation="255" shrinkToFit="1"/>
    </xf>
    <xf numFmtId="0" fontId="60" fillId="9" borderId="42" xfId="0" applyFont="1" applyFill="1" applyBorder="1" applyAlignment="1">
      <alignment vertical="center" textRotation="255" shrinkToFit="1"/>
    </xf>
    <xf numFmtId="0" fontId="53" fillId="8" borderId="65" xfId="0" applyFont="1" applyFill="1" applyBorder="1" applyAlignment="1">
      <alignment horizontal="center" vertical="center" textRotation="255" shrinkToFit="1"/>
    </xf>
    <xf numFmtId="0" fontId="53" fillId="9" borderId="0" xfId="0" applyFont="1" applyFill="1" applyAlignment="1">
      <alignment horizontal="center" vertical="center" shrinkToFit="1"/>
    </xf>
    <xf numFmtId="0" fontId="53" fillId="9" borderId="0" xfId="0" applyFont="1" applyFill="1" applyBorder="1" applyAlignment="1">
      <alignment horizontal="center" vertical="center" shrinkToFit="1"/>
    </xf>
    <xf numFmtId="0" fontId="53" fillId="0" borderId="6" xfId="0" applyFont="1" applyFill="1" applyBorder="1" applyAlignment="1">
      <alignment horizontal="center" vertical="center" shrinkToFit="1"/>
    </xf>
    <xf numFmtId="0" fontId="53" fillId="0" borderId="43" xfId="0" applyFont="1" applyFill="1" applyBorder="1" applyAlignment="1">
      <alignment horizontal="center" vertical="center" shrinkToFit="1"/>
    </xf>
    <xf numFmtId="0" fontId="53" fillId="0" borderId="7" xfId="0" applyFont="1" applyFill="1" applyBorder="1" applyAlignment="1">
      <alignment horizontal="center" vertical="center" shrinkToFit="1"/>
    </xf>
    <xf numFmtId="0" fontId="53" fillId="8" borderId="64" xfId="0" applyFont="1" applyFill="1" applyBorder="1" applyAlignment="1">
      <alignment horizontal="center" vertical="center" textRotation="255" shrinkToFit="1"/>
    </xf>
    <xf numFmtId="0" fontId="53" fillId="8" borderId="34" xfId="0" applyFont="1" applyFill="1" applyBorder="1" applyAlignment="1">
      <alignment horizontal="center" vertical="center" textRotation="255" shrinkToFit="1"/>
    </xf>
    <xf numFmtId="0" fontId="53" fillId="8" borderId="59" xfId="0" applyFont="1" applyFill="1" applyBorder="1" applyAlignment="1">
      <alignment horizontal="center" vertical="center" shrinkToFit="1"/>
    </xf>
    <xf numFmtId="0" fontId="53" fillId="8" borderId="11" xfId="0" applyFont="1" applyFill="1" applyBorder="1" applyAlignment="1">
      <alignment horizontal="center" vertical="center" shrinkToFit="1"/>
    </xf>
    <xf numFmtId="0" fontId="54" fillId="8" borderId="65" xfId="0" applyFont="1" applyFill="1" applyBorder="1"/>
    <xf numFmtId="0" fontId="54" fillId="8" borderId="34" xfId="0" applyFont="1" applyFill="1" applyBorder="1"/>
    <xf numFmtId="0" fontId="54" fillId="8" borderId="65" xfId="0" applyFont="1" applyFill="1" applyBorder="1" applyAlignment="1">
      <alignment horizontal="center" vertical="center" textRotation="255"/>
    </xf>
    <xf numFmtId="0" fontId="54" fillId="8" borderId="34" xfId="0" applyFont="1" applyFill="1" applyBorder="1" applyAlignment="1">
      <alignment horizontal="center" vertical="center" textRotation="255"/>
    </xf>
    <xf numFmtId="0" fontId="53" fillId="8" borderId="59" xfId="0" applyFont="1" applyFill="1" applyBorder="1" applyAlignment="1">
      <alignment horizontal="left" vertical="center" shrinkToFit="1"/>
    </xf>
    <xf numFmtId="0" fontId="53" fillId="8" borderId="11" xfId="0" applyFont="1" applyFill="1" applyBorder="1" applyAlignment="1">
      <alignment horizontal="left" vertical="center" shrinkToFit="1"/>
    </xf>
    <xf numFmtId="0" fontId="53" fillId="8" borderId="43" xfId="0" applyFont="1" applyFill="1" applyBorder="1" applyAlignment="1">
      <alignment horizontal="left" vertical="center" shrinkToFit="1"/>
    </xf>
    <xf numFmtId="0" fontId="56" fillId="8" borderId="82" xfId="0" applyFont="1" applyFill="1" applyBorder="1" applyAlignment="1">
      <alignment horizontal="center" vertical="center" textRotation="255" shrinkToFit="1"/>
    </xf>
    <xf numFmtId="0" fontId="56" fillId="8" borderId="65" xfId="0" applyFont="1" applyFill="1" applyBorder="1" applyAlignment="1">
      <alignment horizontal="center" vertical="center" textRotation="255" shrinkToFit="1"/>
    </xf>
    <xf numFmtId="0" fontId="56" fillId="8" borderId="34" xfId="0" applyFont="1" applyFill="1" applyBorder="1" applyAlignment="1">
      <alignment horizontal="center" vertical="center" textRotation="255" shrinkToFit="1"/>
    </xf>
    <xf numFmtId="0" fontId="56" fillId="8" borderId="167" xfId="0" applyFont="1" applyFill="1" applyBorder="1" applyAlignment="1">
      <alignment horizontal="center" vertical="center" textRotation="255" shrinkToFit="1"/>
    </xf>
    <xf numFmtId="0" fontId="56" fillId="8" borderId="20" xfId="0" applyFont="1" applyFill="1" applyBorder="1" applyAlignment="1">
      <alignment horizontal="center" vertical="center" textRotation="255" shrinkToFit="1"/>
    </xf>
    <xf numFmtId="38" fontId="86" fillId="9" borderId="165" xfId="1" applyFont="1" applyFill="1" applyBorder="1" applyAlignment="1">
      <alignment horizontal="left" vertical="center" wrapText="1" shrinkToFit="1"/>
    </xf>
    <xf numFmtId="38" fontId="86" fillId="9" borderId="166" xfId="1" applyFont="1" applyFill="1" applyBorder="1" applyAlignment="1">
      <alignment horizontal="left" vertical="center" wrapText="1" shrinkToFit="1"/>
    </xf>
    <xf numFmtId="38" fontId="86" fillId="9" borderId="167" xfId="1" applyFont="1" applyFill="1" applyBorder="1" applyAlignment="1">
      <alignment horizontal="left" vertical="center" wrapText="1" shrinkToFit="1"/>
    </xf>
    <xf numFmtId="38" fontId="86" fillId="9" borderId="42" xfId="1" applyFont="1" applyFill="1" applyBorder="1" applyAlignment="1">
      <alignment horizontal="left" vertical="center" wrapText="1" shrinkToFit="1"/>
    </xf>
    <xf numFmtId="38" fontId="86" fillId="9" borderId="0" xfId="1" applyFont="1" applyFill="1" applyBorder="1" applyAlignment="1">
      <alignment horizontal="left" vertical="center" wrapText="1" shrinkToFit="1"/>
    </xf>
    <xf numFmtId="38" fontId="86" fillId="9" borderId="20" xfId="1" applyFont="1" applyFill="1" applyBorder="1" applyAlignment="1">
      <alignment horizontal="left" vertical="center" wrapText="1" shrinkToFit="1"/>
    </xf>
    <xf numFmtId="38" fontId="86" fillId="9" borderId="168" xfId="1" applyFont="1" applyFill="1" applyBorder="1" applyAlignment="1">
      <alignment horizontal="left" vertical="center" wrapText="1" shrinkToFit="1"/>
    </xf>
    <xf numFmtId="38" fontId="86" fillId="9" borderId="106" xfId="1" applyFont="1" applyFill="1" applyBorder="1" applyAlignment="1">
      <alignment horizontal="left" vertical="center" wrapText="1" shrinkToFit="1"/>
    </xf>
    <xf numFmtId="38" fontId="86" fillId="9" borderId="169" xfId="1" applyFont="1" applyFill="1" applyBorder="1" applyAlignment="1">
      <alignment horizontal="left" vertical="center" wrapText="1" shrinkToFit="1"/>
    </xf>
    <xf numFmtId="38" fontId="88" fillId="0" borderId="165" xfId="1" applyFont="1" applyFill="1" applyBorder="1" applyAlignment="1">
      <alignment horizontal="left" vertical="center" wrapText="1" shrinkToFit="1"/>
    </xf>
    <xf numFmtId="38" fontId="88" fillId="0" borderId="166" xfId="1" applyFont="1" applyFill="1" applyBorder="1" applyAlignment="1">
      <alignment horizontal="left" vertical="center" wrapText="1" shrinkToFit="1"/>
    </xf>
    <xf numFmtId="38" fontId="88" fillId="0" borderId="167" xfId="1" applyFont="1" applyFill="1" applyBorder="1" applyAlignment="1">
      <alignment horizontal="left" vertical="center" wrapText="1" shrinkToFit="1"/>
    </xf>
    <xf numFmtId="38" fontId="88" fillId="0" borderId="42" xfId="1" applyFont="1" applyFill="1" applyBorder="1" applyAlignment="1">
      <alignment horizontal="left" vertical="center" wrapText="1" shrinkToFit="1"/>
    </xf>
    <xf numFmtId="38" fontId="88" fillId="0" borderId="0" xfId="1" applyFont="1" applyFill="1" applyBorder="1" applyAlignment="1">
      <alignment horizontal="left" vertical="center" wrapText="1" shrinkToFit="1"/>
    </xf>
    <xf numFmtId="38" fontId="88" fillId="0" borderId="20" xfId="1" applyFont="1" applyFill="1" applyBorder="1" applyAlignment="1">
      <alignment horizontal="left" vertical="center" wrapText="1" shrinkToFit="1"/>
    </xf>
    <xf numFmtId="38" fontId="88" fillId="0" borderId="168" xfId="1" applyFont="1" applyFill="1" applyBorder="1" applyAlignment="1">
      <alignment horizontal="left" vertical="center" wrapText="1" shrinkToFit="1"/>
    </xf>
    <xf numFmtId="38" fontId="88" fillId="0" borderId="106" xfId="1" applyFont="1" applyFill="1" applyBorder="1" applyAlignment="1">
      <alignment horizontal="left" vertical="center" wrapText="1" shrinkToFit="1"/>
    </xf>
    <xf numFmtId="38" fontId="88" fillId="0" borderId="169" xfId="1" applyFont="1" applyFill="1" applyBorder="1" applyAlignment="1">
      <alignment horizontal="left" vertical="center" wrapText="1" shrinkToFit="1"/>
    </xf>
    <xf numFmtId="38" fontId="89" fillId="0" borderId="165" xfId="1" applyFont="1" applyFill="1" applyBorder="1" applyAlignment="1">
      <alignment horizontal="left" vertical="center" wrapText="1" shrinkToFit="1"/>
    </xf>
    <xf numFmtId="38" fontId="89" fillId="0" borderId="166" xfId="1" applyFont="1" applyFill="1" applyBorder="1" applyAlignment="1">
      <alignment horizontal="left" vertical="center" wrapText="1" shrinkToFit="1"/>
    </xf>
    <xf numFmtId="38" fontId="89" fillId="0" borderId="167" xfId="1" applyFont="1" applyFill="1" applyBorder="1" applyAlignment="1">
      <alignment horizontal="left" vertical="center" wrapText="1" shrinkToFit="1"/>
    </xf>
    <xf numFmtId="38" fontId="89" fillId="0" borderId="42" xfId="1" applyFont="1" applyFill="1" applyBorder="1" applyAlignment="1">
      <alignment horizontal="left" vertical="center" wrapText="1" shrinkToFit="1"/>
    </xf>
    <xf numFmtId="38" fontId="89" fillId="0" borderId="0" xfId="1" applyFont="1" applyFill="1" applyBorder="1" applyAlignment="1">
      <alignment horizontal="left" vertical="center" wrapText="1" shrinkToFit="1"/>
    </xf>
    <xf numFmtId="38" fontId="89" fillId="0" borderId="20" xfId="1" applyFont="1" applyFill="1" applyBorder="1" applyAlignment="1">
      <alignment horizontal="left" vertical="center" wrapText="1" shrinkToFit="1"/>
    </xf>
    <xf numFmtId="38" fontId="89" fillId="0" borderId="168" xfId="1" applyFont="1" applyFill="1" applyBorder="1" applyAlignment="1">
      <alignment horizontal="left" vertical="center" wrapText="1" shrinkToFit="1"/>
    </xf>
    <xf numFmtId="38" fontId="89" fillId="0" borderId="106" xfId="1" applyFont="1" applyFill="1" applyBorder="1" applyAlignment="1">
      <alignment horizontal="left" vertical="center" wrapText="1" shrinkToFit="1"/>
    </xf>
    <xf numFmtId="38" fontId="89" fillId="0" borderId="169" xfId="1" applyFont="1" applyFill="1" applyBorder="1" applyAlignment="1">
      <alignment horizontal="left" vertical="center" wrapText="1" shrinkToFit="1"/>
    </xf>
    <xf numFmtId="38" fontId="90" fillId="0" borderId="165" xfId="1" applyFont="1" applyFill="1" applyBorder="1" applyAlignment="1">
      <alignment horizontal="left" vertical="center" wrapText="1" shrinkToFit="1"/>
    </xf>
    <xf numFmtId="38" fontId="90" fillId="0" borderId="166" xfId="1" applyFont="1" applyFill="1" applyBorder="1" applyAlignment="1">
      <alignment horizontal="left" vertical="center" wrapText="1" shrinkToFit="1"/>
    </xf>
    <xf numFmtId="38" fontId="90" fillId="0" borderId="167" xfId="1" applyFont="1" applyFill="1" applyBorder="1" applyAlignment="1">
      <alignment horizontal="left" vertical="center" wrapText="1" shrinkToFit="1"/>
    </xf>
    <xf numFmtId="38" fontId="90" fillId="0" borderId="42" xfId="1" applyFont="1" applyFill="1" applyBorder="1" applyAlignment="1">
      <alignment horizontal="left" vertical="center" wrapText="1" shrinkToFit="1"/>
    </xf>
    <xf numFmtId="38" fontId="90" fillId="0" borderId="0" xfId="1" applyFont="1" applyFill="1" applyBorder="1" applyAlignment="1">
      <alignment horizontal="left" vertical="center" wrapText="1" shrinkToFit="1"/>
    </xf>
    <xf numFmtId="38" fontId="90" fillId="0" borderId="20" xfId="1" applyFont="1" applyFill="1" applyBorder="1" applyAlignment="1">
      <alignment horizontal="left" vertical="center" wrapText="1" shrinkToFit="1"/>
    </xf>
    <xf numFmtId="38" fontId="90" fillId="0" borderId="168" xfId="1" applyFont="1" applyFill="1" applyBorder="1" applyAlignment="1">
      <alignment horizontal="left" vertical="center" wrapText="1" shrinkToFit="1"/>
    </xf>
    <xf numFmtId="38" fontId="90" fillId="0" borderId="106" xfId="1" applyFont="1" applyFill="1" applyBorder="1" applyAlignment="1">
      <alignment horizontal="left" vertical="center" wrapText="1" shrinkToFit="1"/>
    </xf>
    <xf numFmtId="38" fontId="90" fillId="0" borderId="169" xfId="1" applyFont="1" applyFill="1" applyBorder="1" applyAlignment="1">
      <alignment horizontal="left" vertical="center" wrapText="1" shrinkToFit="1"/>
    </xf>
    <xf numFmtId="0" fontId="4" fillId="0" borderId="0" xfId="0" applyFont="1" applyAlignment="1">
      <alignment horizontal="center" vertical="center"/>
    </xf>
    <xf numFmtId="0" fontId="7" fillId="0" borderId="62" xfId="0" applyFont="1" applyFill="1" applyBorder="1" applyAlignment="1" applyProtection="1">
      <alignment horizontal="center" vertical="center"/>
    </xf>
    <xf numFmtId="0" fontId="7" fillId="0" borderId="43" xfId="0" applyFont="1" applyFill="1" applyBorder="1" applyAlignment="1" applyProtection="1">
      <alignment horizontal="center" vertical="center"/>
    </xf>
    <xf numFmtId="0" fontId="7" fillId="0" borderId="7" xfId="0" applyFont="1" applyFill="1" applyBorder="1" applyAlignment="1" applyProtection="1">
      <alignment horizontal="center" vertical="center"/>
    </xf>
    <xf numFmtId="0" fontId="7" fillId="0" borderId="21"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9" fillId="0" borderId="0" xfId="0" applyFont="1" applyFill="1" applyAlignment="1" applyProtection="1">
      <alignment horizontal="center" vertical="center"/>
    </xf>
    <xf numFmtId="0" fontId="4" fillId="0" borderId="0" xfId="0" applyFont="1" applyAlignment="1" applyProtection="1">
      <alignment horizontal="right"/>
    </xf>
    <xf numFmtId="0" fontId="0" fillId="0" borderId="43" xfId="0" applyBorder="1" applyAlignment="1">
      <alignment horizontal="center" vertical="center"/>
    </xf>
    <xf numFmtId="0" fontId="0" fillId="0" borderId="54" xfId="0" applyBorder="1" applyAlignment="1">
      <alignment horizontal="center" vertical="center"/>
    </xf>
    <xf numFmtId="0" fontId="37" fillId="0" borderId="42" xfId="0" applyNumberFormat="1" applyFont="1" applyFill="1" applyBorder="1" applyAlignment="1" applyProtection="1">
      <alignment horizontal="center" vertical="center" shrinkToFit="1"/>
    </xf>
    <xf numFmtId="0" fontId="37" fillId="0" borderId="0" xfId="0" applyNumberFormat="1" applyFont="1" applyFill="1" applyBorder="1" applyAlignment="1" applyProtection="1">
      <alignment horizontal="center" vertical="center" shrinkToFit="1"/>
    </xf>
    <xf numFmtId="0" fontId="37" fillId="0" borderId="133" xfId="0" applyNumberFormat="1" applyFont="1" applyFill="1" applyBorder="1" applyAlignment="1" applyProtection="1">
      <alignment horizontal="center" vertical="center" shrinkToFit="1"/>
    </xf>
    <xf numFmtId="178" fontId="37" fillId="0" borderId="132" xfId="0" applyNumberFormat="1" applyFont="1" applyFill="1" applyBorder="1" applyAlignment="1" applyProtection="1">
      <alignment horizontal="center" vertical="center" shrinkToFit="1"/>
    </xf>
    <xf numFmtId="178" fontId="37" fillId="0" borderId="0" xfId="0" applyNumberFormat="1" applyFont="1" applyFill="1" applyBorder="1" applyAlignment="1" applyProtection="1">
      <alignment horizontal="center" vertical="center" shrinkToFit="1"/>
    </xf>
    <xf numFmtId="178" fontId="37" fillId="0" borderId="133" xfId="0" applyNumberFormat="1" applyFont="1" applyFill="1" applyBorder="1" applyAlignment="1" applyProtection="1">
      <alignment horizontal="center" vertical="center" shrinkToFit="1"/>
    </xf>
    <xf numFmtId="178" fontId="37" fillId="0" borderId="25" xfId="0" applyNumberFormat="1" applyFont="1" applyFill="1" applyBorder="1" applyAlignment="1" applyProtection="1">
      <alignment horizontal="center" vertical="center" shrinkToFit="1"/>
    </xf>
    <xf numFmtId="176" fontId="36" fillId="0" borderId="9" xfId="0" applyNumberFormat="1" applyFont="1" applyFill="1" applyBorder="1" applyAlignment="1" applyProtection="1">
      <alignment horizontal="center" vertical="center" shrinkToFit="1"/>
    </xf>
    <xf numFmtId="176" fontId="36" fillId="0" borderId="28" xfId="0" applyNumberFormat="1" applyFont="1" applyFill="1" applyBorder="1" applyAlignment="1" applyProtection="1">
      <alignment horizontal="center" vertical="center" shrinkToFit="1"/>
    </xf>
    <xf numFmtId="176" fontId="36" fillId="0" borderId="10" xfId="0" applyNumberFormat="1" applyFont="1" applyFill="1" applyBorder="1" applyAlignment="1" applyProtection="1">
      <alignment horizontal="center" vertical="center" shrinkToFit="1"/>
    </xf>
    <xf numFmtId="0" fontId="4" fillId="8" borderId="33" xfId="0" applyFont="1" applyFill="1" applyBorder="1" applyAlignment="1" applyProtection="1">
      <alignment horizontal="center" vertical="center"/>
    </xf>
    <xf numFmtId="0" fontId="4" fillId="8" borderId="36" xfId="0" applyFont="1" applyFill="1" applyBorder="1" applyAlignment="1" applyProtection="1">
      <alignment horizontal="center" vertical="center"/>
    </xf>
    <xf numFmtId="0" fontId="4" fillId="8" borderId="55" xfId="0" applyFont="1" applyFill="1" applyBorder="1" applyAlignment="1" applyProtection="1">
      <alignment horizontal="center" vertical="center"/>
    </xf>
    <xf numFmtId="0" fontId="0" fillId="12" borderId="43" xfId="0" applyFill="1" applyBorder="1" applyAlignment="1" applyProtection="1">
      <alignment horizontal="center" vertical="center"/>
    </xf>
    <xf numFmtId="0" fontId="0" fillId="12" borderId="0" xfId="0" applyFill="1" applyBorder="1" applyAlignment="1" applyProtection="1">
      <alignment horizontal="center" vertical="center"/>
    </xf>
    <xf numFmtId="0" fontId="0" fillId="12" borderId="54" xfId="0" applyFill="1" applyBorder="1" applyAlignment="1" applyProtection="1">
      <alignment horizontal="center" vertical="center"/>
    </xf>
    <xf numFmtId="0" fontId="0" fillId="12" borderId="25" xfId="0" applyFill="1" applyBorder="1" applyAlignment="1" applyProtection="1">
      <alignment horizontal="center" vertical="center"/>
    </xf>
    <xf numFmtId="0" fontId="7" fillId="0" borderId="62"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29" xfId="0" applyFont="1" applyFill="1" applyBorder="1" applyAlignment="1" applyProtection="1">
      <alignment horizontal="center" vertical="center" wrapText="1"/>
    </xf>
    <xf numFmtId="0" fontId="7" fillId="0" borderId="28"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2" xfId="0" applyFont="1" applyFill="1" applyBorder="1" applyAlignment="1" applyProtection="1">
      <alignment horizontal="center" vertical="center"/>
    </xf>
    <xf numFmtId="49" fontId="8" fillId="12" borderId="6" xfId="0" applyNumberFormat="1" applyFont="1" applyFill="1" applyBorder="1" applyAlignment="1" applyProtection="1">
      <alignment horizontal="center" vertical="center" shrinkToFit="1"/>
    </xf>
    <xf numFmtId="49" fontId="8" fillId="12" borderId="43" xfId="0" applyNumberFormat="1" applyFont="1" applyFill="1" applyBorder="1" applyAlignment="1" applyProtection="1">
      <alignment horizontal="center" vertical="center" shrinkToFit="1"/>
    </xf>
    <xf numFmtId="49" fontId="8" fillId="12" borderId="42" xfId="0" applyNumberFormat="1" applyFont="1" applyFill="1" applyBorder="1" applyAlignment="1" applyProtection="1">
      <alignment horizontal="center" vertical="center" shrinkToFit="1"/>
    </xf>
    <xf numFmtId="49" fontId="8" fillId="12" borderId="0" xfId="0" applyNumberFormat="1" applyFont="1" applyFill="1" applyBorder="1" applyAlignment="1" applyProtection="1">
      <alignment horizontal="center" vertical="center" shrinkToFit="1"/>
    </xf>
    <xf numFmtId="0" fontId="7" fillId="0" borderId="43" xfId="0" applyFont="1" applyBorder="1" applyAlignment="1">
      <alignment horizontal="center" vertical="center"/>
    </xf>
    <xf numFmtId="0" fontId="7" fillId="0" borderId="7" xfId="0" applyFont="1" applyBorder="1" applyAlignment="1">
      <alignment horizontal="center" vertical="center"/>
    </xf>
    <xf numFmtId="0" fontId="7" fillId="0" borderId="6" xfId="0" applyFont="1" applyBorder="1" applyAlignment="1">
      <alignment horizontal="center" vertical="center"/>
    </xf>
    <xf numFmtId="0" fontId="7" fillId="0" borderId="24" xfId="0" applyFont="1" applyFill="1" applyBorder="1" applyAlignment="1" applyProtection="1">
      <alignment horizontal="center" vertical="center"/>
    </xf>
    <xf numFmtId="0" fontId="7" fillId="0" borderId="22" xfId="0" applyFont="1" applyFill="1" applyBorder="1" applyAlignment="1" applyProtection="1">
      <alignment horizontal="center" vertical="center"/>
    </xf>
    <xf numFmtId="0" fontId="7" fillId="0" borderId="45" xfId="0" applyFont="1" applyFill="1" applyBorder="1" applyAlignment="1" applyProtection="1">
      <alignment horizontal="center" vertical="center"/>
    </xf>
    <xf numFmtId="0" fontId="7" fillId="0" borderId="29"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35" fillId="0" borderId="44" xfId="0" applyFont="1" applyFill="1" applyBorder="1" applyAlignment="1" applyProtection="1">
      <alignment horizontal="left" vertical="center" wrapText="1"/>
    </xf>
    <xf numFmtId="0" fontId="35" fillId="0" borderId="22" xfId="0" applyFont="1" applyFill="1" applyBorder="1" applyAlignment="1" applyProtection="1">
      <alignment horizontal="left" vertical="center" wrapText="1"/>
    </xf>
    <xf numFmtId="0" fontId="35" fillId="0" borderId="45" xfId="0" applyFont="1" applyFill="1" applyBorder="1" applyAlignment="1" applyProtection="1">
      <alignment horizontal="left" vertical="center" wrapText="1"/>
    </xf>
    <xf numFmtId="0" fontId="35" fillId="0" borderId="9" xfId="0" applyFont="1" applyFill="1" applyBorder="1" applyAlignment="1" applyProtection="1">
      <alignment horizontal="left" vertical="center" wrapText="1"/>
    </xf>
    <xf numFmtId="0" fontId="35" fillId="0" borderId="28" xfId="0" applyFont="1" applyFill="1" applyBorder="1" applyAlignment="1" applyProtection="1">
      <alignment horizontal="left" vertical="center" wrapText="1"/>
    </xf>
    <xf numFmtId="0" fontId="35" fillId="0" borderId="10" xfId="0" applyFont="1" applyFill="1" applyBorder="1" applyAlignment="1" applyProtection="1">
      <alignment horizontal="left" vertical="center" wrapText="1"/>
    </xf>
    <xf numFmtId="0" fontId="7" fillId="0" borderId="44" xfId="0" applyFont="1" applyFill="1" applyBorder="1" applyAlignment="1" applyProtection="1">
      <alignment horizontal="center" vertical="center" textRotation="255" shrinkToFit="1"/>
    </xf>
    <xf numFmtId="0" fontId="7" fillId="0" borderId="22" xfId="0" applyFont="1" applyFill="1" applyBorder="1" applyAlignment="1" applyProtection="1">
      <alignment horizontal="center" vertical="center" textRotation="255" shrinkToFit="1"/>
    </xf>
    <xf numFmtId="0" fontId="7" fillId="0" borderId="45" xfId="0" applyFont="1" applyFill="1" applyBorder="1" applyAlignment="1" applyProtection="1">
      <alignment horizontal="center" vertical="center" textRotation="255" shrinkToFit="1"/>
    </xf>
    <xf numFmtId="0" fontId="7" fillId="0" borderId="42" xfId="0" applyFont="1" applyFill="1" applyBorder="1" applyAlignment="1" applyProtection="1">
      <alignment horizontal="center" vertical="center" textRotation="255" shrinkToFit="1"/>
    </xf>
    <xf numFmtId="0" fontId="7" fillId="0" borderId="0" xfId="0" applyFont="1" applyFill="1" applyBorder="1" applyAlignment="1" applyProtection="1">
      <alignment horizontal="center" vertical="center" textRotation="255" shrinkToFit="1"/>
    </xf>
    <xf numFmtId="0" fontId="7" fillId="0" borderId="20" xfId="0" applyFont="1" applyFill="1" applyBorder="1" applyAlignment="1" applyProtection="1">
      <alignment horizontal="center" vertical="center" textRotation="255" shrinkToFit="1"/>
    </xf>
    <xf numFmtId="0" fontId="39" fillId="0" borderId="44" xfId="0" applyFont="1" applyFill="1" applyBorder="1" applyAlignment="1" applyProtection="1">
      <alignment horizontal="center" vertical="center" textRotation="255"/>
    </xf>
    <xf numFmtId="0" fontId="39" fillId="0" borderId="22" xfId="0" applyFont="1" applyFill="1" applyBorder="1" applyAlignment="1" applyProtection="1">
      <alignment horizontal="center" vertical="center" textRotation="255"/>
    </xf>
    <xf numFmtId="0" fontId="39" fillId="0" borderId="56" xfId="0" applyFont="1" applyFill="1" applyBorder="1" applyAlignment="1" applyProtection="1">
      <alignment horizontal="center" vertical="center" textRotation="255"/>
    </xf>
    <xf numFmtId="0" fontId="39" fillId="0" borderId="9" xfId="0" applyFont="1" applyFill="1" applyBorder="1" applyAlignment="1" applyProtection="1">
      <alignment horizontal="center" vertical="center" textRotation="255"/>
    </xf>
    <xf numFmtId="0" fontId="39" fillId="0" borderId="28" xfId="0" applyFont="1" applyFill="1" applyBorder="1" applyAlignment="1" applyProtection="1">
      <alignment horizontal="center" vertical="center" textRotation="255"/>
    </xf>
    <xf numFmtId="0" fontId="39" fillId="0" borderId="57" xfId="0" applyFont="1" applyFill="1" applyBorder="1" applyAlignment="1" applyProtection="1">
      <alignment horizontal="center" vertical="center" textRotation="255"/>
    </xf>
    <xf numFmtId="0" fontId="4" fillId="8" borderId="58" xfId="0" applyFont="1" applyFill="1" applyBorder="1" applyAlignment="1" applyProtection="1">
      <alignment horizontal="left" vertical="center" wrapText="1"/>
    </xf>
    <xf numFmtId="0" fontId="4" fillId="8" borderId="22" xfId="0" applyFont="1" applyFill="1" applyBorder="1" applyAlignment="1" applyProtection="1">
      <alignment horizontal="left" vertical="center" wrapText="1"/>
    </xf>
    <xf numFmtId="0" fontId="4" fillId="8" borderId="45" xfId="0" applyFont="1" applyFill="1" applyBorder="1" applyAlignment="1" applyProtection="1">
      <alignment horizontal="left" vertical="center" wrapText="1"/>
    </xf>
    <xf numFmtId="0" fontId="4" fillId="8" borderId="49" xfId="0" applyFont="1" applyFill="1" applyBorder="1" applyAlignment="1" applyProtection="1">
      <alignment horizontal="left" vertical="center" wrapText="1"/>
    </xf>
    <xf numFmtId="0" fontId="4" fillId="8" borderId="28" xfId="0" applyFont="1" applyFill="1" applyBorder="1" applyAlignment="1" applyProtection="1">
      <alignment horizontal="left" vertical="center" wrapText="1"/>
    </xf>
    <xf numFmtId="0" fontId="4" fillId="8" borderId="10" xfId="0" applyFont="1" applyFill="1" applyBorder="1" applyAlignment="1" applyProtection="1">
      <alignment horizontal="left" vertical="center" wrapText="1"/>
    </xf>
    <xf numFmtId="0" fontId="0" fillId="0" borderId="6" xfId="0" applyBorder="1" applyAlignment="1">
      <alignment horizontal="center" vertical="center"/>
    </xf>
    <xf numFmtId="0" fontId="7" fillId="0" borderId="6" xfId="0" applyFont="1" applyBorder="1" applyAlignment="1">
      <alignment horizontal="center" vertical="center" shrinkToFit="1"/>
    </xf>
    <xf numFmtId="0" fontId="7" fillId="0" borderId="43"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6" xfId="0" applyFont="1" applyFill="1" applyBorder="1" applyAlignment="1" applyProtection="1">
      <alignment horizontal="center" vertical="center" wrapText="1"/>
    </xf>
    <xf numFmtId="0" fontId="7" fillId="0" borderId="42" xfId="0" applyFont="1" applyFill="1" applyBorder="1" applyAlignment="1" applyProtection="1">
      <alignment horizontal="center" vertical="center" wrapText="1"/>
    </xf>
    <xf numFmtId="20" fontId="4" fillId="8" borderId="33" xfId="0" applyNumberFormat="1" applyFont="1" applyFill="1" applyBorder="1" applyAlignment="1">
      <alignment horizontal="center" vertical="center" wrapText="1" shrinkToFit="1"/>
    </xf>
    <xf numFmtId="20" fontId="4" fillId="8" borderId="36" xfId="0" applyNumberFormat="1" applyFont="1" applyFill="1" applyBorder="1" applyAlignment="1">
      <alignment horizontal="center" vertical="center" wrapText="1" shrinkToFit="1"/>
    </xf>
    <xf numFmtId="20" fontId="4" fillId="8" borderId="13" xfId="0" applyNumberFormat="1" applyFont="1" applyFill="1" applyBorder="1" applyAlignment="1">
      <alignment horizontal="center" vertical="center" wrapText="1" shrinkToFit="1"/>
    </xf>
    <xf numFmtId="0" fontId="7" fillId="0" borderId="62" xfId="0" applyFont="1" applyBorder="1" applyAlignment="1">
      <alignment horizontal="center" vertical="center"/>
    </xf>
    <xf numFmtId="0" fontId="7" fillId="0" borderId="26" xfId="0" applyFont="1" applyBorder="1" applyAlignment="1">
      <alignment horizontal="center" vertical="center"/>
    </xf>
    <xf numFmtId="0" fontId="7" fillId="0" borderId="23" xfId="0" applyFont="1" applyBorder="1" applyAlignment="1">
      <alignment horizontal="center" vertical="center"/>
    </xf>
    <xf numFmtId="0" fontId="7" fillId="0" borderId="48" xfId="0" applyFont="1" applyBorder="1" applyAlignment="1">
      <alignment horizontal="center" vertical="center"/>
    </xf>
    <xf numFmtId="49" fontId="4" fillId="0" borderId="6" xfId="0" applyNumberFormat="1" applyFont="1" applyFill="1" applyBorder="1" applyAlignment="1" applyProtection="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7" xfId="0" applyNumberFormat="1" applyFont="1" applyFill="1" applyBorder="1" applyAlignment="1" applyProtection="1">
      <alignment horizontal="left" vertical="center" wrapText="1"/>
    </xf>
    <xf numFmtId="0" fontId="35" fillId="0" borderId="52" xfId="0" applyNumberFormat="1" applyFont="1" applyFill="1" applyBorder="1" applyAlignment="1" applyProtection="1">
      <alignment horizontal="left" vertical="center" wrapText="1"/>
    </xf>
    <xf numFmtId="0" fontId="35" fillId="0" borderId="23" xfId="0" applyNumberFormat="1" applyFont="1" applyFill="1" applyBorder="1" applyAlignment="1" applyProtection="1">
      <alignment horizontal="left" vertical="center" wrapText="1"/>
    </xf>
    <xf numFmtId="0" fontId="35" fillId="0" borderId="48" xfId="0" applyNumberFormat="1" applyFont="1" applyFill="1" applyBorder="1" applyAlignment="1" applyProtection="1">
      <alignment horizontal="left" vertical="center" wrapText="1"/>
    </xf>
    <xf numFmtId="0" fontId="7" fillId="0" borderId="6"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0"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23" xfId="0" applyFont="1" applyBorder="1" applyAlignment="1">
      <alignment horizontal="center" vertical="center" wrapText="1"/>
    </xf>
    <xf numFmtId="0" fontId="39" fillId="0" borderId="52" xfId="0" applyNumberFormat="1" applyFont="1" applyFill="1" applyBorder="1" applyAlignment="1" applyProtection="1">
      <alignment horizontal="center" vertical="center" shrinkToFit="1"/>
    </xf>
    <xf numFmtId="0" fontId="39" fillId="0" borderId="23" xfId="0" applyNumberFormat="1" applyFont="1" applyFill="1" applyBorder="1" applyAlignment="1" applyProtection="1">
      <alignment horizontal="center" vertical="center" shrinkToFit="1"/>
    </xf>
    <xf numFmtId="0" fontId="39" fillId="0" borderId="27" xfId="0" applyNumberFormat="1" applyFont="1" applyFill="1" applyBorder="1" applyAlignment="1" applyProtection="1">
      <alignment horizontal="center" vertical="center" shrinkToFit="1"/>
    </xf>
    <xf numFmtId="0" fontId="0" fillId="0" borderId="42" xfId="0" applyBorder="1" applyAlignment="1">
      <alignment horizontal="center" vertical="center"/>
    </xf>
    <xf numFmtId="0" fontId="0" fillId="0" borderId="0" xfId="0" applyBorder="1" applyAlignment="1">
      <alignment horizontal="center" vertical="center"/>
    </xf>
    <xf numFmtId="0" fontId="6" fillId="0" borderId="43" xfId="0" applyFont="1" applyBorder="1" applyAlignment="1">
      <alignment horizontal="center" vertical="center"/>
    </xf>
    <xf numFmtId="0" fontId="6" fillId="0" borderId="54" xfId="0" applyFont="1" applyBorder="1" applyAlignment="1">
      <alignment horizontal="center" vertical="center"/>
    </xf>
    <xf numFmtId="0" fontId="6" fillId="0" borderId="0" xfId="0" applyFont="1" applyBorder="1" applyAlignment="1">
      <alignment horizontal="center" vertical="center"/>
    </xf>
    <xf numFmtId="0" fontId="6" fillId="0" borderId="25" xfId="0" applyFont="1" applyBorder="1" applyAlignment="1">
      <alignment horizontal="center" vertical="center"/>
    </xf>
    <xf numFmtId="0" fontId="91" fillId="0" borderId="6" xfId="0" applyFont="1" applyFill="1" applyBorder="1" applyAlignment="1" applyProtection="1">
      <alignment horizontal="left" vertical="center" wrapText="1"/>
    </xf>
    <xf numFmtId="0" fontId="91" fillId="0" borderId="43" xfId="0" applyFont="1" applyFill="1" applyBorder="1" applyAlignment="1" applyProtection="1">
      <alignment horizontal="left" vertical="center" wrapText="1"/>
    </xf>
    <xf numFmtId="0" fontId="91" fillId="0" borderId="7" xfId="0" applyFont="1" applyFill="1" applyBorder="1" applyAlignment="1" applyProtection="1">
      <alignment horizontal="left" vertical="center" wrapText="1"/>
    </xf>
    <xf numFmtId="0" fontId="91" fillId="0" borderId="9" xfId="0" applyFont="1" applyFill="1" applyBorder="1" applyAlignment="1" applyProtection="1">
      <alignment horizontal="left" vertical="center" wrapText="1"/>
    </xf>
    <xf numFmtId="0" fontId="91" fillId="0" borderId="28" xfId="0" applyFont="1" applyFill="1" applyBorder="1" applyAlignment="1" applyProtection="1">
      <alignment horizontal="left" vertical="center" wrapText="1"/>
    </xf>
    <xf numFmtId="0" fontId="91" fillId="0" borderId="10" xfId="0" applyFont="1" applyFill="1" applyBorder="1" applyAlignment="1" applyProtection="1">
      <alignment horizontal="left" vertical="center" wrapText="1"/>
    </xf>
    <xf numFmtId="0" fontId="52" fillId="0" borderId="44" xfId="0" quotePrefix="1" applyFont="1" applyFill="1" applyBorder="1" applyAlignment="1" applyProtection="1">
      <alignment horizontal="center" vertical="center"/>
    </xf>
    <xf numFmtId="0" fontId="52" fillId="0" borderId="22" xfId="0" applyFont="1" applyFill="1" applyBorder="1" applyAlignment="1" applyProtection="1">
      <alignment horizontal="center" vertical="center"/>
    </xf>
    <xf numFmtId="0" fontId="52" fillId="0" borderId="45" xfId="0" applyFont="1" applyFill="1" applyBorder="1" applyAlignment="1" applyProtection="1">
      <alignment horizontal="center" vertical="center"/>
    </xf>
    <xf numFmtId="0" fontId="52" fillId="0" borderId="19" xfId="0" applyFont="1" applyFill="1" applyBorder="1" applyAlignment="1" applyProtection="1">
      <alignment horizontal="center" vertical="center"/>
    </xf>
    <xf numFmtId="0" fontId="52" fillId="0" borderId="40" xfId="0" applyFont="1" applyFill="1" applyBorder="1" applyAlignment="1" applyProtection="1">
      <alignment horizontal="center" vertical="center"/>
    </xf>
    <xf numFmtId="0" fontId="52" fillId="0" borderId="63" xfId="0" applyFont="1" applyFill="1" applyBorder="1" applyAlignment="1" applyProtection="1">
      <alignment horizontal="center" vertical="center"/>
    </xf>
    <xf numFmtId="0" fontId="52" fillId="12" borderId="44" xfId="0" applyFont="1" applyFill="1" applyBorder="1" applyAlignment="1" applyProtection="1">
      <alignment horizontal="center" vertical="center"/>
    </xf>
    <xf numFmtId="0" fontId="52" fillId="12" borderId="22" xfId="0" applyFont="1" applyFill="1" applyBorder="1" applyAlignment="1" applyProtection="1">
      <alignment horizontal="center" vertical="center"/>
    </xf>
    <xf numFmtId="0" fontId="52" fillId="12" borderId="45" xfId="0" applyFont="1" applyFill="1" applyBorder="1" applyAlignment="1" applyProtection="1">
      <alignment horizontal="center" vertical="center"/>
    </xf>
    <xf numFmtId="0" fontId="52" fillId="12" borderId="19" xfId="0" applyFont="1" applyFill="1" applyBorder="1" applyAlignment="1" applyProtection="1">
      <alignment horizontal="center" vertical="center"/>
    </xf>
    <xf numFmtId="0" fontId="52" fillId="12" borderId="40" xfId="0" applyFont="1" applyFill="1" applyBorder="1" applyAlignment="1" applyProtection="1">
      <alignment horizontal="center" vertical="center"/>
    </xf>
    <xf numFmtId="0" fontId="52" fillId="12" borderId="63" xfId="0" applyFont="1" applyFill="1" applyBorder="1" applyAlignment="1" applyProtection="1">
      <alignment horizontal="center" vertical="center"/>
    </xf>
    <xf numFmtId="0" fontId="7" fillId="0" borderId="44" xfId="0" applyFont="1" applyFill="1" applyBorder="1" applyProtection="1"/>
    <xf numFmtId="0" fontId="7" fillId="0" borderId="22" xfId="0" applyFont="1" applyFill="1" applyBorder="1" applyProtection="1"/>
    <xf numFmtId="0" fontId="7" fillId="0" borderId="45" xfId="0" applyFont="1" applyFill="1" applyBorder="1" applyProtection="1"/>
    <xf numFmtId="0" fontId="7" fillId="12" borderId="44" xfId="0" applyFont="1" applyFill="1" applyBorder="1" applyProtection="1"/>
    <xf numFmtId="0" fontId="7" fillId="12" borderId="22" xfId="0" applyFont="1" applyFill="1" applyBorder="1" applyProtection="1"/>
    <xf numFmtId="0" fontId="7" fillId="12" borderId="14" xfId="0" applyFont="1" applyFill="1" applyBorder="1" applyProtection="1"/>
    <xf numFmtId="0" fontId="34" fillId="0" borderId="42"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20" xfId="0" applyFont="1" applyFill="1" applyBorder="1" applyAlignment="1" applyProtection="1">
      <alignment horizontal="center" vertical="center" wrapText="1"/>
    </xf>
    <xf numFmtId="0" fontId="34" fillId="0" borderId="32"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xf>
    <xf numFmtId="0" fontId="34" fillId="0" borderId="16" xfId="0" applyFont="1" applyFill="1" applyBorder="1" applyAlignment="1" applyProtection="1">
      <alignment horizontal="center" vertical="center" wrapText="1"/>
    </xf>
    <xf numFmtId="0" fontId="0" fillId="12" borderId="42" xfId="0" applyFill="1" applyBorder="1" applyProtection="1"/>
    <xf numFmtId="0" fontId="0" fillId="12" borderId="0" xfId="0" applyFill="1" applyBorder="1" applyProtection="1"/>
    <xf numFmtId="0" fontId="0" fillId="12" borderId="25" xfId="0" applyFill="1" applyBorder="1" applyProtection="1"/>
    <xf numFmtId="0" fontId="0" fillId="12" borderId="32" xfId="0" applyFill="1" applyBorder="1" applyProtection="1"/>
    <xf numFmtId="0" fontId="0" fillId="12" borderId="17" xfId="0" applyFill="1" applyBorder="1" applyProtection="1"/>
    <xf numFmtId="0" fontId="0" fillId="12" borderId="146" xfId="0" applyFill="1" applyBorder="1" applyProtection="1"/>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0" fillId="0" borderId="6" xfId="0" applyFill="1" applyBorder="1" applyAlignment="1" applyProtection="1">
      <alignment horizontal="center" vertical="center"/>
    </xf>
    <xf numFmtId="0" fontId="0" fillId="0" borderId="43" xfId="0" applyBorder="1" applyAlignment="1" applyProtection="1">
      <alignment horizontal="center" vertical="center"/>
    </xf>
    <xf numFmtId="0" fontId="0" fillId="0" borderId="43" xfId="0" applyFill="1" applyBorder="1" applyAlignment="1" applyProtection="1">
      <alignment horizontal="center" vertical="center"/>
    </xf>
    <xf numFmtId="0" fontId="4" fillId="12" borderId="6" xfId="0" applyFont="1" applyFill="1" applyBorder="1" applyAlignment="1" applyProtection="1">
      <alignment horizontal="left" vertical="center" shrinkToFit="1"/>
    </xf>
    <xf numFmtId="0" fontId="4" fillId="12" borderId="43" xfId="0" applyFont="1" applyFill="1" applyBorder="1" applyAlignment="1" applyProtection="1">
      <alignment horizontal="left" vertical="center" shrinkToFit="1"/>
    </xf>
    <xf numFmtId="0" fontId="4" fillId="12" borderId="7" xfId="0" applyFont="1" applyFill="1" applyBorder="1" applyAlignment="1" applyProtection="1">
      <alignment horizontal="left" vertical="center" shrinkToFit="1"/>
    </xf>
    <xf numFmtId="0" fontId="7" fillId="12" borderId="42" xfId="0" applyFont="1" applyFill="1" applyBorder="1" applyAlignment="1" applyProtection="1">
      <alignment horizontal="left" vertical="center" wrapText="1"/>
    </xf>
    <xf numFmtId="0" fontId="7" fillId="12" borderId="0" xfId="0" applyFont="1" applyFill="1" applyBorder="1" applyAlignment="1" applyProtection="1">
      <alignment horizontal="left" vertical="center" wrapText="1"/>
    </xf>
    <xf numFmtId="0" fontId="7" fillId="12" borderId="20"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wrapText="1"/>
    </xf>
    <xf numFmtId="0" fontId="4" fillId="0" borderId="43"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0" fontId="41" fillId="0" borderId="42"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20" xfId="0" applyFont="1" applyFill="1" applyBorder="1" applyAlignment="1" applyProtection="1">
      <alignment horizontal="center" vertical="center"/>
    </xf>
    <xf numFmtId="180" fontId="75" fillId="8" borderId="139" xfId="1" applyNumberFormat="1" applyFont="1" applyFill="1" applyBorder="1" applyAlignment="1" applyProtection="1">
      <alignment horizontal="right" vertical="center" shrinkToFit="1"/>
    </xf>
    <xf numFmtId="180" fontId="75" fillId="8" borderId="77" xfId="1" applyNumberFormat="1" applyFont="1" applyFill="1" applyBorder="1" applyAlignment="1" applyProtection="1">
      <alignment horizontal="right" vertical="center" shrinkToFit="1"/>
    </xf>
    <xf numFmtId="180" fontId="75" fillId="8" borderId="78" xfId="1" applyNumberFormat="1" applyFont="1" applyFill="1" applyBorder="1" applyAlignment="1" applyProtection="1">
      <alignment horizontal="right" vertical="center" shrinkToFit="1"/>
    </xf>
    <xf numFmtId="180" fontId="75" fillId="12" borderId="77" xfId="1" applyNumberFormat="1" applyFont="1" applyFill="1" applyBorder="1" applyAlignment="1" applyProtection="1">
      <alignment horizontal="right" vertical="center" shrinkToFit="1"/>
    </xf>
    <xf numFmtId="180" fontId="75" fillId="12" borderId="173" xfId="1" applyNumberFormat="1" applyFont="1" applyFill="1" applyBorder="1" applyAlignment="1" applyProtection="1">
      <alignment horizontal="right" vertical="center" shrinkToFit="1"/>
    </xf>
    <xf numFmtId="0" fontId="4" fillId="0" borderId="43" xfId="0" applyFont="1" applyBorder="1" applyAlignment="1">
      <alignment horizontal="center" vertical="center" shrinkToFit="1"/>
    </xf>
    <xf numFmtId="0" fontId="4" fillId="0" borderId="7" xfId="0" applyFont="1" applyBorder="1" applyAlignment="1">
      <alignment horizontal="center" vertical="center" shrinkToFit="1"/>
    </xf>
    <xf numFmtId="0" fontId="35" fillId="0" borderId="9" xfId="0" applyFont="1" applyBorder="1" applyAlignment="1" applyProtection="1">
      <alignment horizontal="center" vertical="center" shrinkToFit="1"/>
    </xf>
    <xf numFmtId="0" fontId="35" fillId="0" borderId="28" xfId="0" applyFont="1" applyBorder="1" applyAlignment="1" applyProtection="1">
      <alignment horizontal="center" vertical="center" shrinkToFit="1"/>
    </xf>
    <xf numFmtId="0" fontId="38" fillId="0" borderId="171" xfId="0" applyFont="1" applyBorder="1" applyAlignment="1" applyProtection="1">
      <alignment horizontal="center" vertical="center" shrinkToFit="1"/>
    </xf>
    <xf numFmtId="0" fontId="35" fillId="0" borderId="186" xfId="0" applyFont="1" applyBorder="1" applyAlignment="1" applyProtection="1">
      <alignment horizontal="center" vertical="center" shrinkToFit="1"/>
    </xf>
    <xf numFmtId="0" fontId="38" fillId="0" borderId="28" xfId="0" applyFont="1" applyBorder="1" applyAlignment="1" applyProtection="1">
      <alignment horizontal="center" vertical="center" shrinkToFit="1"/>
    </xf>
    <xf numFmtId="0" fontId="38" fillId="0" borderId="10" xfId="0" applyFont="1" applyBorder="1" applyAlignment="1" applyProtection="1">
      <alignment horizontal="center" vertical="center" shrinkToFit="1"/>
    </xf>
    <xf numFmtId="0" fontId="4" fillId="12" borderId="120" xfId="0" applyFont="1" applyFill="1" applyBorder="1" applyAlignment="1" applyProtection="1">
      <alignment horizontal="center" vertical="center"/>
    </xf>
    <xf numFmtId="0" fontId="4" fillId="12" borderId="121" xfId="0" applyFont="1" applyFill="1" applyBorder="1" applyAlignment="1" applyProtection="1">
      <alignment horizontal="center" vertical="center"/>
    </xf>
    <xf numFmtId="0" fontId="4" fillId="12" borderId="150" xfId="0" applyFont="1" applyFill="1" applyBorder="1" applyAlignment="1" applyProtection="1">
      <alignment horizontal="center" vertical="center"/>
    </xf>
    <xf numFmtId="0" fontId="7" fillId="0" borderId="7"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10" xfId="0" applyFont="1" applyBorder="1" applyAlignment="1">
      <alignment horizontal="center" vertical="center" wrapText="1"/>
    </xf>
    <xf numFmtId="0" fontId="18" fillId="0" borderId="6" xfId="0" applyFont="1" applyFill="1" applyBorder="1" applyAlignment="1" applyProtection="1">
      <alignment horizontal="center" vertical="center" wrapText="1"/>
    </xf>
    <xf numFmtId="0" fontId="18" fillId="0" borderId="43"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28"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21" fillId="12" borderId="76" xfId="0" applyFont="1" applyFill="1" applyBorder="1" applyAlignment="1" applyProtection="1">
      <alignment vertical="center"/>
    </xf>
    <xf numFmtId="0" fontId="21" fillId="12" borderId="77" xfId="0" applyFont="1" applyFill="1" applyBorder="1" applyAlignment="1" applyProtection="1">
      <alignment vertical="center"/>
    </xf>
    <xf numFmtId="0" fontId="21" fillId="12" borderId="78" xfId="0" applyFont="1" applyFill="1" applyBorder="1" applyAlignment="1" applyProtection="1">
      <alignment vertical="center"/>
    </xf>
    <xf numFmtId="179" fontId="36" fillId="12" borderId="139" xfId="1" applyNumberFormat="1" applyFont="1" applyFill="1" applyBorder="1" applyAlignment="1" applyProtection="1">
      <alignment horizontal="right" vertical="center" shrinkToFit="1"/>
    </xf>
    <xf numFmtId="179" fontId="36" fillId="12" borderId="77" xfId="1" applyNumberFormat="1" applyFont="1" applyFill="1" applyBorder="1" applyAlignment="1" applyProtection="1">
      <alignment horizontal="right" vertical="center" shrinkToFit="1"/>
    </xf>
    <xf numFmtId="179" fontId="36" fillId="12" borderId="140" xfId="1" applyNumberFormat="1" applyFont="1" applyFill="1" applyBorder="1" applyAlignment="1" applyProtection="1">
      <alignment horizontal="right" vertical="center" shrinkToFit="1"/>
    </xf>
    <xf numFmtId="179" fontId="36" fillId="12" borderId="136" xfId="1" applyNumberFormat="1" applyFont="1" applyFill="1" applyBorder="1" applyAlignment="1" applyProtection="1">
      <alignment horizontal="right" vertical="center" shrinkToFit="1"/>
    </xf>
    <xf numFmtId="179" fontId="36" fillId="12" borderId="31" xfId="1" applyNumberFormat="1" applyFont="1" applyFill="1" applyBorder="1" applyAlignment="1" applyProtection="1">
      <alignment horizontal="right" vertical="center" shrinkToFit="1"/>
    </xf>
    <xf numFmtId="179" fontId="36" fillId="12" borderId="141" xfId="1" applyNumberFormat="1" applyFont="1" applyFill="1" applyBorder="1" applyAlignment="1" applyProtection="1">
      <alignment horizontal="right" vertical="center" shrinkToFit="1"/>
    </xf>
    <xf numFmtId="0" fontId="100" fillId="2" borderId="59" xfId="0" applyFont="1" applyFill="1" applyBorder="1" applyAlignment="1" applyProtection="1">
      <alignment horizontal="right" vertical="center"/>
    </xf>
    <xf numFmtId="0" fontId="100" fillId="2" borderId="60" xfId="0" applyFont="1" applyFill="1" applyBorder="1" applyAlignment="1" applyProtection="1">
      <alignment horizontal="right" vertical="center"/>
    </xf>
    <xf numFmtId="0" fontId="0" fillId="2" borderId="60" xfId="0" applyFill="1" applyBorder="1" applyProtection="1"/>
    <xf numFmtId="0" fontId="0" fillId="2" borderId="11" xfId="0" applyFill="1" applyBorder="1" applyProtection="1"/>
    <xf numFmtId="0" fontId="7" fillId="0" borderId="23" xfId="0" applyFont="1" applyFill="1" applyBorder="1" applyAlignment="1" applyProtection="1">
      <alignment horizontal="right"/>
    </xf>
    <xf numFmtId="0" fontId="22" fillId="0" borderId="0" xfId="0" applyFont="1" applyAlignment="1">
      <alignment horizontal="center" vertical="center" wrapText="1"/>
    </xf>
    <xf numFmtId="0" fontId="40" fillId="0" borderId="0" xfId="0" applyFont="1" applyAlignment="1">
      <alignment horizontal="center" vertical="center"/>
    </xf>
    <xf numFmtId="0" fontId="78" fillId="0" borderId="0" xfId="0" applyFont="1" applyAlignment="1">
      <alignment horizontal="center" vertical="center"/>
    </xf>
    <xf numFmtId="0" fontId="22" fillId="0" borderId="0" xfId="0" applyFont="1" applyAlignment="1">
      <alignment horizontal="center" wrapText="1"/>
    </xf>
    <xf numFmtId="0" fontId="7" fillId="0" borderId="24" xfId="0" applyFont="1" applyFill="1" applyBorder="1" applyAlignment="1" applyProtection="1">
      <alignment horizontal="center" vertical="center" wrapText="1"/>
    </xf>
    <xf numFmtId="0" fontId="7" fillId="0" borderId="22" xfId="0" applyFont="1" applyFill="1" applyBorder="1" applyAlignment="1" applyProtection="1">
      <alignment horizontal="center" vertical="center" wrapText="1"/>
    </xf>
    <xf numFmtId="0" fontId="7" fillId="0" borderId="45" xfId="0" applyFont="1" applyFill="1" applyBorder="1" applyAlignment="1" applyProtection="1">
      <alignment horizontal="center" vertical="center" wrapText="1"/>
    </xf>
    <xf numFmtId="0" fontId="38" fillId="0" borderId="44" xfId="0" applyFont="1" applyFill="1" applyBorder="1" applyAlignment="1" applyProtection="1">
      <alignment horizontal="left" vertical="center" wrapText="1" shrinkToFit="1"/>
    </xf>
    <xf numFmtId="0" fontId="38" fillId="0" borderId="22" xfId="0" applyFont="1" applyFill="1" applyBorder="1" applyAlignment="1" applyProtection="1">
      <alignment horizontal="left" vertical="center" wrapText="1" shrinkToFit="1"/>
    </xf>
    <xf numFmtId="0" fontId="38" fillId="0" borderId="45" xfId="0" applyFont="1" applyFill="1" applyBorder="1" applyAlignment="1" applyProtection="1">
      <alignment horizontal="left" vertical="center" wrapText="1" shrinkToFit="1"/>
    </xf>
    <xf numFmtId="0" fontId="38" fillId="0" borderId="42" xfId="0" applyFont="1" applyFill="1" applyBorder="1" applyAlignment="1" applyProtection="1">
      <alignment horizontal="left" vertical="center" wrapText="1" shrinkToFit="1"/>
    </xf>
    <xf numFmtId="0" fontId="38" fillId="0" borderId="0" xfId="0" applyFont="1" applyFill="1" applyBorder="1" applyAlignment="1" applyProtection="1">
      <alignment horizontal="left" vertical="center" wrapText="1" shrinkToFit="1"/>
    </xf>
    <xf numFmtId="0" fontId="38" fillId="0" borderId="20" xfId="0" applyFont="1" applyFill="1" applyBorder="1" applyAlignment="1" applyProtection="1">
      <alignment horizontal="left" vertical="center" wrapText="1" shrinkToFit="1"/>
    </xf>
    <xf numFmtId="0" fontId="7" fillId="0" borderId="44" xfId="0" applyFont="1" applyFill="1" applyBorder="1" applyAlignment="1" applyProtection="1">
      <alignment horizontal="center" vertical="center" wrapText="1"/>
    </xf>
    <xf numFmtId="0" fontId="0" fillId="12" borderId="42" xfId="0" applyFill="1" applyBorder="1" applyAlignment="1" applyProtection="1">
      <alignment horizontal="center" vertical="center"/>
    </xf>
    <xf numFmtId="0" fontId="87" fillId="0" borderId="44" xfId="0" applyFont="1" applyFill="1" applyBorder="1" applyAlignment="1" applyProtection="1">
      <alignment horizontal="center" vertical="center" wrapText="1" shrinkToFit="1"/>
    </xf>
    <xf numFmtId="0" fontId="87" fillId="0" borderId="22" xfId="0" applyFont="1" applyFill="1" applyBorder="1" applyAlignment="1" applyProtection="1">
      <alignment horizontal="center" vertical="center" wrapText="1" shrinkToFit="1"/>
    </xf>
    <xf numFmtId="0" fontId="87" fillId="0" borderId="170" xfId="0" applyFont="1" applyFill="1" applyBorder="1" applyAlignment="1" applyProtection="1">
      <alignment horizontal="center" vertical="center" wrapText="1" shrinkToFit="1"/>
    </xf>
    <xf numFmtId="0" fontId="87" fillId="0" borderId="45" xfId="0" applyFont="1" applyFill="1" applyBorder="1" applyAlignment="1" applyProtection="1">
      <alignment horizontal="center" vertical="center" wrapText="1" shrinkToFit="1"/>
    </xf>
    <xf numFmtId="0" fontId="7" fillId="0" borderId="44"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45"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170" xfId="0" applyFont="1" applyBorder="1" applyAlignment="1">
      <alignment horizontal="center" vertical="center" wrapText="1"/>
    </xf>
    <xf numFmtId="0" fontId="4" fillId="0" borderId="185" xfId="0" applyFont="1" applyBorder="1" applyAlignment="1">
      <alignment horizontal="center" vertical="center" wrapText="1"/>
    </xf>
    <xf numFmtId="0" fontId="4" fillId="0" borderId="14" xfId="0" applyFont="1" applyBorder="1" applyAlignment="1">
      <alignment horizontal="center" vertical="center" wrapText="1"/>
    </xf>
    <xf numFmtId="0" fontId="35" fillId="0" borderId="9" xfId="0" applyFont="1" applyFill="1" applyBorder="1" applyAlignment="1" applyProtection="1">
      <alignment horizontal="center" vertical="center" shrinkToFit="1"/>
    </xf>
    <xf numFmtId="0" fontId="35" fillId="0" borderId="28" xfId="0" applyFont="1" applyFill="1" applyBorder="1" applyAlignment="1" applyProtection="1">
      <alignment horizontal="center" vertical="center" shrinkToFit="1"/>
    </xf>
    <xf numFmtId="0" fontId="35" fillId="0" borderId="171" xfId="0" applyFont="1" applyFill="1" applyBorder="1" applyAlignment="1" applyProtection="1">
      <alignment horizontal="center" vertical="center" shrinkToFit="1"/>
    </xf>
    <xf numFmtId="0" fontId="35" fillId="0" borderId="186" xfId="0" applyFont="1" applyFill="1" applyBorder="1" applyAlignment="1" applyProtection="1">
      <alignment horizontal="center" vertical="center" shrinkToFit="1"/>
    </xf>
    <xf numFmtId="0" fontId="35" fillId="0" borderId="30" xfId="0" applyFont="1" applyFill="1" applyBorder="1" applyAlignment="1" applyProtection="1">
      <alignment horizontal="center" vertical="center" shrinkToFit="1"/>
    </xf>
    <xf numFmtId="180" fontId="75" fillId="12" borderId="8" xfId="1" applyNumberFormat="1" applyFont="1" applyFill="1" applyBorder="1" applyAlignment="1" applyProtection="1">
      <alignment vertical="center" shrinkToFit="1"/>
    </xf>
    <xf numFmtId="180" fontId="75" fillId="12" borderId="1" xfId="1" applyNumberFormat="1" applyFont="1" applyFill="1" applyBorder="1" applyAlignment="1" applyProtection="1">
      <alignment vertical="center" shrinkToFit="1"/>
    </xf>
    <xf numFmtId="180" fontId="75" fillId="12" borderId="4" xfId="1" applyNumberFormat="1" applyFont="1" applyFill="1" applyBorder="1" applyAlignment="1" applyProtection="1">
      <alignment vertical="center" shrinkToFit="1"/>
    </xf>
    <xf numFmtId="180" fontId="75" fillId="12" borderId="139" xfId="1" applyNumberFormat="1" applyFont="1" applyFill="1" applyBorder="1" applyAlignment="1" applyProtection="1">
      <alignment horizontal="right" vertical="center" shrinkToFit="1"/>
    </xf>
    <xf numFmtId="180" fontId="75" fillId="12" borderId="78" xfId="1" applyNumberFormat="1" applyFont="1" applyFill="1" applyBorder="1" applyAlignment="1" applyProtection="1">
      <alignment horizontal="right" vertical="center" shrinkToFit="1"/>
    </xf>
    <xf numFmtId="180" fontId="75" fillId="0" borderId="8" xfId="1" applyNumberFormat="1" applyFont="1" applyFill="1" applyBorder="1" applyAlignment="1" applyProtection="1">
      <alignment vertical="center" shrinkToFit="1"/>
    </xf>
    <xf numFmtId="180" fontId="75" fillId="0" borderId="1" xfId="1" applyNumberFormat="1" applyFont="1" applyFill="1" applyBorder="1" applyAlignment="1" applyProtection="1">
      <alignment vertical="center" shrinkToFit="1"/>
    </xf>
    <xf numFmtId="180" fontId="75" fillId="0" borderId="4" xfId="1" applyNumberFormat="1" applyFont="1" applyFill="1" applyBorder="1" applyAlignment="1" applyProtection="1">
      <alignment vertical="center" shrinkToFit="1"/>
    </xf>
    <xf numFmtId="180" fontId="75" fillId="12" borderId="144" xfId="1" applyNumberFormat="1" applyFont="1" applyFill="1" applyBorder="1" applyAlignment="1" applyProtection="1">
      <alignment vertical="center" shrinkToFit="1"/>
    </xf>
    <xf numFmtId="180" fontId="75" fillId="12" borderId="2" xfId="1" applyNumberFormat="1" applyFont="1" applyFill="1" applyBorder="1" applyAlignment="1" applyProtection="1">
      <alignment vertical="center" shrinkToFit="1"/>
    </xf>
    <xf numFmtId="180" fontId="75" fillId="12" borderId="37" xfId="1" applyNumberFormat="1" applyFont="1" applyFill="1" applyBorder="1" applyAlignment="1" applyProtection="1">
      <alignment vertical="center" shrinkToFit="1"/>
    </xf>
    <xf numFmtId="180" fontId="75" fillId="12" borderId="5" xfId="1" applyNumberFormat="1" applyFont="1" applyFill="1" applyBorder="1" applyAlignment="1" applyProtection="1">
      <alignment vertical="center" shrinkToFit="1"/>
    </xf>
    <xf numFmtId="180" fontId="75" fillId="0" borderId="2" xfId="1" applyNumberFormat="1" applyFont="1" applyFill="1" applyBorder="1" applyAlignment="1" applyProtection="1">
      <alignment vertical="center" shrinkToFit="1"/>
    </xf>
    <xf numFmtId="180" fontId="75" fillId="0" borderId="37" xfId="1" applyNumberFormat="1" applyFont="1" applyFill="1" applyBorder="1" applyAlignment="1" applyProtection="1">
      <alignment vertical="center" shrinkToFit="1"/>
    </xf>
    <xf numFmtId="180" fontId="75" fillId="0" borderId="5" xfId="1" applyNumberFormat="1" applyFont="1" applyFill="1" applyBorder="1" applyAlignment="1" applyProtection="1">
      <alignment vertical="center" shrinkToFit="1"/>
    </xf>
    <xf numFmtId="180" fontId="75" fillId="12" borderId="145" xfId="1" applyNumberFormat="1" applyFont="1" applyFill="1" applyBorder="1" applyAlignment="1" applyProtection="1">
      <alignment vertical="center" shrinkToFit="1"/>
    </xf>
    <xf numFmtId="0" fontId="13" fillId="0" borderId="37" xfId="0" applyFont="1" applyFill="1" applyBorder="1" applyAlignment="1" applyProtection="1">
      <alignment vertical="center"/>
    </xf>
    <xf numFmtId="0" fontId="13" fillId="0" borderId="5" xfId="0" applyFont="1" applyFill="1" applyBorder="1" applyAlignment="1" applyProtection="1">
      <alignment vertical="center"/>
    </xf>
    <xf numFmtId="180" fontId="75" fillId="0" borderId="18" xfId="1" applyNumberFormat="1" applyFont="1" applyFill="1" applyBorder="1" applyAlignment="1" applyProtection="1">
      <alignment vertical="center" shrinkToFit="1"/>
    </xf>
    <xf numFmtId="180" fontId="75" fillId="0" borderId="15" xfId="1" applyNumberFormat="1" applyFont="1" applyFill="1" applyBorder="1" applyAlignment="1" applyProtection="1">
      <alignment vertical="center" shrinkToFit="1"/>
    </xf>
    <xf numFmtId="180" fontId="75" fillId="0" borderId="3" xfId="1" applyNumberFormat="1" applyFont="1" applyFill="1" applyBorder="1" applyAlignment="1" applyProtection="1">
      <alignment vertical="center" shrinkToFit="1"/>
    </xf>
    <xf numFmtId="0" fontId="13" fillId="0" borderId="2" xfId="0" applyFont="1" applyFill="1" applyBorder="1" applyAlignment="1" applyProtection="1">
      <alignment vertical="center"/>
    </xf>
    <xf numFmtId="0" fontId="21" fillId="0" borderId="72" xfId="0" applyFont="1" applyFill="1" applyBorder="1" applyAlignment="1" applyProtection="1">
      <alignment vertical="center" shrinkToFit="1"/>
    </xf>
    <xf numFmtId="0" fontId="21" fillId="0" borderId="31" xfId="0" applyFont="1" applyFill="1" applyBorder="1" applyAlignment="1" applyProtection="1">
      <alignment vertical="center" shrinkToFit="1"/>
    </xf>
    <xf numFmtId="0" fontId="21" fillId="0" borderId="73" xfId="0" applyFont="1" applyFill="1" applyBorder="1" applyAlignment="1" applyProtection="1">
      <alignment vertical="center" shrinkToFit="1"/>
    </xf>
    <xf numFmtId="180" fontId="75" fillId="0" borderId="136" xfId="1" applyNumberFormat="1" applyFont="1" applyFill="1" applyBorder="1" applyAlignment="1" applyProtection="1">
      <alignment vertical="center" shrinkToFit="1"/>
    </xf>
    <xf numFmtId="180" fontId="75" fillId="0" borderId="31" xfId="1" applyNumberFormat="1" applyFont="1" applyFill="1" applyBorder="1" applyAlignment="1" applyProtection="1">
      <alignment vertical="center" shrinkToFit="1"/>
    </xf>
    <xf numFmtId="180" fontId="75" fillId="0" borderId="73" xfId="1" applyNumberFormat="1" applyFont="1" applyFill="1" applyBorder="1" applyAlignment="1" applyProtection="1">
      <alignment vertical="center" shrinkToFit="1"/>
    </xf>
    <xf numFmtId="0" fontId="13" fillId="0" borderId="8" xfId="0" applyFont="1" applyFill="1" applyBorder="1" applyAlignment="1" applyProtection="1">
      <alignment vertical="center"/>
    </xf>
    <xf numFmtId="0" fontId="13" fillId="0" borderId="1" xfId="0" applyFont="1" applyFill="1" applyBorder="1" applyAlignment="1" applyProtection="1">
      <alignment vertical="center"/>
    </xf>
    <xf numFmtId="0" fontId="21" fillId="8" borderId="72" xfId="0" applyFont="1" applyFill="1" applyBorder="1" applyAlignment="1" applyProtection="1">
      <alignment vertical="center"/>
    </xf>
    <xf numFmtId="0" fontId="21" fillId="8" borderId="31" xfId="0" applyFont="1" applyFill="1" applyBorder="1" applyAlignment="1" applyProtection="1">
      <alignment vertical="center"/>
    </xf>
    <xf numFmtId="0" fontId="21" fillId="8" borderId="73" xfId="0" applyFont="1" applyFill="1" applyBorder="1" applyAlignment="1" applyProtection="1">
      <alignment vertical="center"/>
    </xf>
    <xf numFmtId="0" fontId="13" fillId="0" borderId="4" xfId="0" applyFont="1" applyFill="1" applyBorder="1" applyAlignment="1" applyProtection="1">
      <alignment vertical="center"/>
    </xf>
    <xf numFmtId="0" fontId="13" fillId="0" borderId="18" xfId="0" applyFont="1" applyFill="1" applyBorder="1" applyAlignment="1" applyProtection="1">
      <alignment vertical="center"/>
    </xf>
    <xf numFmtId="0" fontId="13" fillId="0" borderId="15" xfId="0" applyFont="1" applyFill="1" applyBorder="1" applyAlignment="1" applyProtection="1">
      <alignment vertical="center"/>
    </xf>
    <xf numFmtId="0" fontId="13" fillId="0" borderId="3" xfId="0" applyFont="1" applyFill="1" applyBorder="1" applyAlignment="1" applyProtection="1">
      <alignment vertical="center"/>
    </xf>
    <xf numFmtId="0" fontId="0" fillId="0" borderId="15" xfId="0" applyFont="1" applyFill="1" applyBorder="1" applyAlignment="1" applyProtection="1">
      <alignment vertical="center"/>
    </xf>
    <xf numFmtId="0" fontId="0" fillId="0" borderId="3" xfId="0" applyFont="1" applyFill="1" applyBorder="1" applyAlignment="1" applyProtection="1">
      <alignment vertical="center"/>
    </xf>
    <xf numFmtId="0" fontId="0" fillId="0" borderId="37" xfId="0" applyFont="1" applyFill="1" applyBorder="1" applyAlignment="1" applyProtection="1">
      <alignment vertical="center"/>
    </xf>
    <xf numFmtId="0" fontId="0" fillId="0" borderId="5" xfId="0" applyFont="1" applyFill="1" applyBorder="1" applyAlignment="1" applyProtection="1">
      <alignment vertical="center"/>
    </xf>
    <xf numFmtId="0" fontId="21" fillId="8" borderId="74" xfId="0" applyFont="1" applyFill="1" applyBorder="1" applyAlignment="1" applyProtection="1">
      <alignment vertical="center" shrinkToFit="1"/>
    </xf>
    <xf numFmtId="0" fontId="21" fillId="8" borderId="75" xfId="0" applyFont="1" applyFill="1" applyBorder="1" applyAlignment="1" applyProtection="1">
      <alignment vertical="center" shrinkToFit="1"/>
    </xf>
    <xf numFmtId="0" fontId="21" fillId="8" borderId="35" xfId="0" applyFont="1" applyFill="1" applyBorder="1" applyAlignment="1" applyProtection="1">
      <alignment vertical="center" shrinkToFit="1"/>
    </xf>
    <xf numFmtId="180" fontId="75" fillId="8" borderId="137" xfId="1" applyNumberFormat="1" applyFont="1" applyFill="1" applyBorder="1" applyAlignment="1" applyProtection="1">
      <alignment vertical="center" shrinkToFit="1"/>
    </xf>
    <xf numFmtId="180" fontId="75" fillId="8" borderId="75" xfId="1" applyNumberFormat="1" applyFont="1" applyFill="1" applyBorder="1" applyAlignment="1" applyProtection="1">
      <alignment vertical="center" shrinkToFit="1"/>
    </xf>
    <xf numFmtId="180" fontId="75" fillId="8" borderId="35" xfId="1" applyNumberFormat="1" applyFont="1" applyFill="1" applyBorder="1" applyAlignment="1" applyProtection="1">
      <alignment vertical="center" shrinkToFit="1"/>
    </xf>
    <xf numFmtId="0" fontId="21" fillId="12" borderId="72" xfId="0" applyFont="1" applyFill="1" applyBorder="1" applyAlignment="1" applyProtection="1">
      <alignment vertical="center"/>
    </xf>
    <xf numFmtId="0" fontId="21" fillId="12" borderId="31" xfId="0" applyFont="1" applyFill="1" applyBorder="1" applyAlignment="1" applyProtection="1">
      <alignment vertical="center"/>
    </xf>
    <xf numFmtId="0" fontId="21" fillId="12" borderId="73" xfId="0" applyFont="1" applyFill="1" applyBorder="1" applyAlignment="1" applyProtection="1">
      <alignment vertical="center"/>
    </xf>
    <xf numFmtId="0" fontId="52" fillId="0" borderId="24" xfId="0" applyFont="1" applyFill="1" applyBorder="1" applyAlignment="1" applyProtection="1">
      <alignment horizontal="center" vertical="center" shrinkToFit="1"/>
    </xf>
    <xf numFmtId="0" fontId="52" fillId="0" borderId="22" xfId="0" applyFont="1" applyFill="1" applyBorder="1" applyAlignment="1" applyProtection="1">
      <alignment horizontal="center" vertical="center" shrinkToFit="1"/>
    </xf>
    <xf numFmtId="0" fontId="52" fillId="0" borderId="45" xfId="0" applyFont="1" applyFill="1" applyBorder="1" applyAlignment="1" applyProtection="1">
      <alignment horizontal="center" vertical="center" shrinkToFit="1"/>
    </xf>
    <xf numFmtId="0" fontId="52" fillId="0" borderId="21" xfId="0" applyFont="1" applyFill="1" applyBorder="1" applyAlignment="1" applyProtection="1">
      <alignment horizontal="center" vertical="center" shrinkToFit="1"/>
    </xf>
    <xf numFmtId="0" fontId="52" fillId="0" borderId="0" xfId="0" applyFont="1" applyFill="1" applyBorder="1" applyAlignment="1" applyProtection="1">
      <alignment horizontal="center" vertical="center" shrinkToFit="1"/>
    </xf>
    <xf numFmtId="0" fontId="52" fillId="0" borderId="20" xfId="0" applyFont="1" applyFill="1" applyBorder="1" applyAlignment="1" applyProtection="1">
      <alignment horizontal="center" vertical="center" shrinkToFit="1"/>
    </xf>
    <xf numFmtId="0" fontId="52" fillId="0" borderId="71" xfId="0" applyFont="1" applyFill="1" applyBorder="1" applyAlignment="1" applyProtection="1">
      <alignment horizontal="center" vertical="center" shrinkToFit="1"/>
    </xf>
    <xf numFmtId="0" fontId="52" fillId="0" borderId="17" xfId="0" applyFont="1" applyFill="1" applyBorder="1" applyAlignment="1" applyProtection="1">
      <alignment horizontal="center" vertical="center" shrinkToFit="1"/>
    </xf>
    <xf numFmtId="0" fontId="52" fillId="0" borderId="16" xfId="0" applyFont="1" applyFill="1" applyBorder="1" applyAlignment="1" applyProtection="1">
      <alignment horizontal="center" vertical="center" shrinkToFit="1"/>
    </xf>
    <xf numFmtId="0" fontId="13" fillId="0" borderId="6" xfId="0" applyFont="1" applyFill="1" applyBorder="1" applyAlignment="1" applyProtection="1">
      <alignment horizontal="center" vertical="center" shrinkToFit="1"/>
    </xf>
    <xf numFmtId="0" fontId="13" fillId="0" borderId="43" xfId="0" applyFont="1" applyFill="1" applyBorder="1" applyAlignment="1" applyProtection="1">
      <alignment horizontal="center" vertical="center" shrinkToFit="1"/>
    </xf>
    <xf numFmtId="0" fontId="13" fillId="0" borderId="7" xfId="0" applyFont="1" applyFill="1" applyBorder="1" applyAlignment="1" applyProtection="1">
      <alignment horizontal="center" vertical="center" shrinkToFit="1"/>
    </xf>
    <xf numFmtId="0" fontId="13" fillId="0" borderId="42" xfId="0" applyFont="1" applyFill="1" applyBorder="1" applyAlignment="1" applyProtection="1">
      <alignment horizontal="center" vertical="center" shrinkToFit="1"/>
    </xf>
    <xf numFmtId="0" fontId="13" fillId="0" borderId="0" xfId="0" applyFont="1" applyFill="1" applyBorder="1" applyAlignment="1" applyProtection="1">
      <alignment horizontal="center" vertical="center" shrinkToFit="1"/>
    </xf>
    <xf numFmtId="0" fontId="13" fillId="0" borderId="20" xfId="0" applyFont="1" applyFill="1" applyBorder="1" applyAlignment="1" applyProtection="1">
      <alignment horizontal="center" vertical="center" shrinkToFit="1"/>
    </xf>
    <xf numFmtId="0" fontId="13" fillId="0" borderId="9" xfId="0" applyFont="1" applyFill="1" applyBorder="1" applyAlignment="1" applyProtection="1">
      <alignment horizontal="center" vertical="center" shrinkToFit="1"/>
    </xf>
    <xf numFmtId="0" fontId="13" fillId="0" borderId="28" xfId="0" applyFont="1" applyFill="1" applyBorder="1" applyAlignment="1" applyProtection="1">
      <alignment horizontal="center" vertical="center" shrinkToFit="1"/>
    </xf>
    <xf numFmtId="0" fontId="13" fillId="0" borderId="10" xfId="0" applyFont="1" applyFill="1" applyBorder="1" applyAlignment="1" applyProtection="1">
      <alignment horizontal="center" vertical="center" shrinkToFit="1"/>
    </xf>
    <xf numFmtId="0" fontId="13" fillId="0" borderId="18" xfId="0" applyFont="1" applyFill="1" applyBorder="1" applyAlignment="1" applyProtection="1">
      <alignment vertical="center" shrinkToFit="1"/>
    </xf>
    <xf numFmtId="0" fontId="13" fillId="0" borderId="15" xfId="0" applyFont="1" applyFill="1" applyBorder="1" applyAlignment="1" applyProtection="1">
      <alignment vertical="center" shrinkToFit="1"/>
    </xf>
    <xf numFmtId="0" fontId="13" fillId="0" borderId="3" xfId="0" applyFont="1" applyFill="1" applyBorder="1" applyAlignment="1" applyProtection="1">
      <alignment vertical="center" shrinkToFit="1"/>
    </xf>
    <xf numFmtId="0" fontId="13" fillId="0" borderId="8" xfId="0" applyFont="1" applyFill="1" applyBorder="1" applyAlignment="1" applyProtection="1">
      <alignment vertical="center" shrinkToFit="1"/>
    </xf>
    <xf numFmtId="0" fontId="13" fillId="0" borderId="1" xfId="0" applyFont="1" applyFill="1" applyBorder="1" applyAlignment="1" applyProtection="1">
      <alignment vertical="center" shrinkToFit="1"/>
    </xf>
    <xf numFmtId="0" fontId="13" fillId="0" borderId="4" xfId="0" applyFont="1" applyFill="1" applyBorder="1" applyAlignment="1" applyProtection="1">
      <alignment vertical="center" shrinkToFit="1"/>
    </xf>
    <xf numFmtId="0" fontId="13" fillId="0" borderId="120" xfId="0" applyFont="1" applyFill="1" applyBorder="1" applyAlignment="1" applyProtection="1">
      <alignment vertical="center" shrinkToFit="1"/>
    </xf>
    <xf numFmtId="0" fontId="13" fillId="0" borderId="121" xfId="0" applyFont="1" applyFill="1" applyBorder="1" applyAlignment="1" applyProtection="1">
      <alignment vertical="center" shrinkToFit="1"/>
    </xf>
    <xf numFmtId="0" fontId="13" fillId="0" borderId="122" xfId="0" applyFont="1" applyFill="1" applyBorder="1" applyAlignment="1" applyProtection="1">
      <alignment vertical="center" shrinkToFit="1"/>
    </xf>
    <xf numFmtId="0" fontId="13" fillId="0" borderId="62" xfId="0" applyFont="1" applyFill="1" applyBorder="1" applyAlignment="1" applyProtection="1">
      <alignment horizontal="center" vertical="center" shrinkToFit="1"/>
    </xf>
    <xf numFmtId="0" fontId="13" fillId="0" borderId="21" xfId="0" applyFont="1" applyFill="1" applyBorder="1" applyAlignment="1" applyProtection="1">
      <alignment horizontal="center" vertical="center" shrinkToFit="1"/>
    </xf>
    <xf numFmtId="0" fontId="13" fillId="0" borderId="71" xfId="0" applyFont="1" applyFill="1" applyBorder="1" applyAlignment="1" applyProtection="1">
      <alignment horizontal="center" vertical="center" shrinkToFit="1"/>
    </xf>
    <xf numFmtId="0" fontId="13" fillId="0" borderId="17" xfId="0" applyFont="1" applyFill="1" applyBorder="1" applyAlignment="1" applyProtection="1">
      <alignment horizontal="center" vertical="center" shrinkToFit="1"/>
    </xf>
    <xf numFmtId="0" fontId="13" fillId="0" borderId="16" xfId="0" applyFont="1" applyFill="1" applyBorder="1" applyAlignment="1" applyProtection="1">
      <alignment horizontal="center" vertical="center" shrinkToFit="1"/>
    </xf>
    <xf numFmtId="180" fontId="75" fillId="8" borderId="12" xfId="1" applyNumberFormat="1" applyFont="1" applyFill="1" applyBorder="1" applyAlignment="1" applyProtection="1">
      <alignment horizontal="right" vertical="center" shrinkToFit="1"/>
    </xf>
    <xf numFmtId="180" fontId="75" fillId="12" borderId="136" xfId="1" applyNumberFormat="1" applyFont="1" applyFill="1" applyBorder="1" applyAlignment="1" applyProtection="1">
      <alignment horizontal="right" vertical="center" shrinkToFit="1"/>
    </xf>
    <xf numFmtId="180" fontId="75" fillId="12" borderId="31" xfId="1" applyNumberFormat="1" applyFont="1" applyFill="1" applyBorder="1" applyAlignment="1" applyProtection="1">
      <alignment horizontal="right" vertical="center" shrinkToFit="1"/>
    </xf>
    <xf numFmtId="180" fontId="75" fillId="12" borderId="141" xfId="1" applyNumberFormat="1" applyFont="1" applyFill="1" applyBorder="1" applyAlignment="1" applyProtection="1">
      <alignment horizontal="right" vertical="center" shrinkToFit="1"/>
    </xf>
    <xf numFmtId="180" fontId="75" fillId="12" borderId="177" xfId="1" applyNumberFormat="1" applyFont="1" applyFill="1" applyBorder="1" applyAlignment="1" applyProtection="1">
      <alignment horizontal="right" vertical="center" shrinkToFit="1"/>
    </xf>
    <xf numFmtId="0" fontId="13" fillId="0" borderId="2" xfId="0" applyFont="1" applyFill="1" applyBorder="1" applyAlignment="1" applyProtection="1">
      <alignment vertical="center" wrapText="1"/>
    </xf>
    <xf numFmtId="0" fontId="13" fillId="0" borderId="37" xfId="0" applyFont="1" applyFill="1" applyBorder="1" applyAlignment="1" applyProtection="1">
      <alignment vertical="center" wrapText="1"/>
    </xf>
    <xf numFmtId="0" fontId="13" fillId="0" borderId="5" xfId="0" applyFont="1" applyFill="1" applyBorder="1" applyAlignment="1" applyProtection="1">
      <alignment vertical="center" wrapText="1"/>
    </xf>
    <xf numFmtId="179" fontId="21" fillId="0" borderId="76" xfId="0" applyNumberFormat="1" applyFont="1" applyFill="1" applyBorder="1" applyAlignment="1" applyProtection="1">
      <alignment horizontal="center" vertical="center" wrapText="1" shrinkToFit="1"/>
    </xf>
    <xf numFmtId="179" fontId="21" fillId="0" borderId="77" xfId="0" applyNumberFormat="1" applyFont="1" applyFill="1" applyBorder="1" applyAlignment="1" applyProtection="1">
      <alignment horizontal="center" vertical="center" shrinkToFit="1"/>
    </xf>
    <xf numFmtId="179" fontId="21" fillId="0" borderId="78" xfId="0" applyNumberFormat="1" applyFont="1" applyFill="1" applyBorder="1" applyAlignment="1" applyProtection="1">
      <alignment horizontal="center" vertical="center" shrinkToFit="1"/>
    </xf>
    <xf numFmtId="0" fontId="21" fillId="12" borderId="72" xfId="0" applyFont="1" applyFill="1" applyBorder="1" applyAlignment="1" applyProtection="1">
      <alignment vertical="center" shrinkToFit="1"/>
    </xf>
    <xf numFmtId="0" fontId="21" fillId="12" borderId="31" xfId="0" applyFont="1" applyFill="1" applyBorder="1" applyAlignment="1" applyProtection="1">
      <alignment vertical="center" shrinkToFit="1"/>
    </xf>
    <xf numFmtId="0" fontId="21" fillId="12" borderId="73" xfId="0" applyFont="1" applyFill="1" applyBorder="1" applyAlignment="1" applyProtection="1">
      <alignment vertical="center" shrinkToFit="1"/>
    </xf>
    <xf numFmtId="0" fontId="21" fillId="8" borderId="72" xfId="0" applyFont="1" applyFill="1" applyBorder="1" applyAlignment="1" applyProtection="1">
      <alignment vertical="center" shrinkToFit="1"/>
    </xf>
    <xf numFmtId="0" fontId="21" fillId="8" borderId="31" xfId="0" applyFont="1" applyFill="1" applyBorder="1" applyAlignment="1" applyProtection="1">
      <alignment vertical="center" shrinkToFit="1"/>
    </xf>
    <xf numFmtId="0" fontId="21" fillId="8" borderId="73" xfId="0" applyFont="1" applyFill="1" applyBorder="1" applyAlignment="1" applyProtection="1">
      <alignment vertical="center" shrinkToFit="1"/>
    </xf>
    <xf numFmtId="180" fontId="75" fillId="0" borderId="152" xfId="1" applyNumberFormat="1" applyFont="1" applyFill="1" applyBorder="1" applyAlignment="1" applyProtection="1">
      <alignment horizontal="right" vertical="center" shrinkToFit="1"/>
    </xf>
    <xf numFmtId="180" fontId="75" fillId="0" borderId="153" xfId="1" applyNumberFormat="1" applyFont="1" applyFill="1" applyBorder="1" applyAlignment="1" applyProtection="1">
      <alignment horizontal="right" vertical="center" shrinkToFit="1"/>
    </xf>
    <xf numFmtId="180" fontId="75" fillId="0" borderId="154" xfId="1" applyNumberFormat="1" applyFont="1" applyFill="1" applyBorder="1" applyAlignment="1" applyProtection="1">
      <alignment horizontal="right" vertical="center" shrinkToFit="1"/>
    </xf>
    <xf numFmtId="180" fontId="75" fillId="12" borderId="152" xfId="1" applyNumberFormat="1" applyFont="1" applyFill="1" applyBorder="1" applyAlignment="1" applyProtection="1">
      <alignment horizontal="right" vertical="center" shrinkToFit="1"/>
    </xf>
    <xf numFmtId="180" fontId="75" fillId="12" borderId="153" xfId="1" applyNumberFormat="1" applyFont="1" applyFill="1" applyBorder="1" applyAlignment="1" applyProtection="1">
      <alignment horizontal="right" vertical="center" shrinkToFit="1"/>
    </xf>
    <xf numFmtId="180" fontId="75" fillId="12" borderId="154" xfId="1" applyNumberFormat="1" applyFont="1" applyFill="1" applyBorder="1" applyAlignment="1" applyProtection="1">
      <alignment horizontal="right" vertical="center" shrinkToFit="1"/>
    </xf>
    <xf numFmtId="180" fontId="75" fillId="0" borderId="177" xfId="1" applyNumberFormat="1" applyFont="1" applyFill="1" applyBorder="1" applyAlignment="1" applyProtection="1">
      <alignment horizontal="right" vertical="center" shrinkToFit="1"/>
    </xf>
    <xf numFmtId="180" fontId="75" fillId="0" borderId="183" xfId="1" applyNumberFormat="1" applyFont="1" applyFill="1" applyBorder="1" applyAlignment="1" applyProtection="1">
      <alignment horizontal="right" vertical="center" shrinkToFit="1"/>
    </xf>
    <xf numFmtId="180" fontId="75" fillId="12" borderId="183" xfId="1" applyNumberFormat="1" applyFont="1" applyFill="1" applyBorder="1" applyAlignment="1" applyProtection="1">
      <alignment horizontal="right" vertical="center" shrinkToFit="1"/>
    </xf>
    <xf numFmtId="180" fontId="75" fillId="0" borderId="181" xfId="1" applyNumberFormat="1" applyFont="1" applyFill="1" applyBorder="1" applyAlignment="1" applyProtection="1">
      <alignment horizontal="right" vertical="center" shrinkToFit="1"/>
    </xf>
    <xf numFmtId="180" fontId="75" fillId="12" borderId="181" xfId="1" applyNumberFormat="1" applyFont="1" applyFill="1" applyBorder="1" applyAlignment="1" applyProtection="1">
      <alignment horizontal="right" vertical="center" shrinkToFit="1"/>
    </xf>
    <xf numFmtId="180" fontId="76" fillId="12" borderId="178" xfId="1" applyNumberFormat="1" applyFont="1" applyFill="1" applyBorder="1" applyAlignment="1" applyProtection="1">
      <alignment horizontal="right" vertical="center" shrinkToFit="1"/>
    </xf>
    <xf numFmtId="180" fontId="75" fillId="8" borderId="184" xfId="1" applyNumberFormat="1" applyFont="1" applyFill="1" applyBorder="1" applyAlignment="1" applyProtection="1">
      <alignment horizontal="right" vertical="center" shrinkToFit="1"/>
    </xf>
    <xf numFmtId="180" fontId="75" fillId="12" borderId="184" xfId="1" applyNumberFormat="1" applyFont="1" applyFill="1" applyBorder="1" applyAlignment="1" applyProtection="1">
      <alignment horizontal="right" vertical="center" shrinkToFit="1"/>
    </xf>
    <xf numFmtId="180" fontId="75" fillId="8" borderId="182" xfId="1" applyNumberFormat="1" applyFont="1" applyFill="1" applyBorder="1" applyAlignment="1" applyProtection="1">
      <alignment vertical="center" shrinkToFit="1"/>
    </xf>
    <xf numFmtId="180" fontId="75" fillId="12" borderId="182" xfId="1" applyNumberFormat="1" applyFont="1" applyFill="1" applyBorder="1" applyAlignment="1" applyProtection="1">
      <alignment vertical="center" shrinkToFit="1"/>
    </xf>
    <xf numFmtId="180" fontId="75" fillId="12" borderId="75" xfId="1" applyNumberFormat="1" applyFont="1" applyFill="1" applyBorder="1" applyAlignment="1" applyProtection="1">
      <alignment vertical="center" shrinkToFit="1"/>
    </xf>
    <xf numFmtId="180" fontId="75" fillId="12" borderId="142" xfId="1" applyNumberFormat="1" applyFont="1" applyFill="1" applyBorder="1" applyAlignment="1" applyProtection="1">
      <alignment vertical="center" shrinkToFit="1"/>
    </xf>
    <xf numFmtId="0" fontId="13" fillId="8" borderId="59" xfId="0" applyFont="1" applyFill="1" applyBorder="1" applyAlignment="1" applyProtection="1">
      <alignment vertical="center" shrinkToFit="1"/>
    </xf>
    <xf numFmtId="0" fontId="13" fillId="8" borderId="60" xfId="0" applyFont="1" applyFill="1" applyBorder="1" applyAlignment="1" applyProtection="1">
      <alignment vertical="center" shrinkToFit="1"/>
    </xf>
    <xf numFmtId="0" fontId="13" fillId="8" borderId="11" xfId="0" applyFont="1" applyFill="1" applyBorder="1" applyAlignment="1" applyProtection="1">
      <alignment vertical="center" shrinkToFit="1"/>
    </xf>
    <xf numFmtId="0" fontId="13" fillId="0" borderId="59" xfId="0" applyFont="1" applyFill="1" applyBorder="1" applyAlignment="1" applyProtection="1">
      <alignment vertical="center" shrinkToFit="1"/>
    </xf>
    <xf numFmtId="0" fontId="13" fillId="0" borderId="60" xfId="0" applyFont="1" applyFill="1" applyBorder="1" applyAlignment="1" applyProtection="1">
      <alignment vertical="center" shrinkToFit="1"/>
    </xf>
    <xf numFmtId="0" fontId="13" fillId="0" borderId="11" xfId="0" applyFont="1" applyFill="1" applyBorder="1" applyAlignment="1" applyProtection="1">
      <alignment vertical="center" shrinkToFit="1"/>
    </xf>
    <xf numFmtId="0" fontId="13" fillId="0" borderId="147" xfId="0" applyFont="1" applyFill="1" applyBorder="1" applyAlignment="1" applyProtection="1">
      <alignment vertical="center" wrapText="1"/>
    </xf>
    <xf numFmtId="0" fontId="13" fillId="0" borderId="109" xfId="0" applyFont="1" applyFill="1" applyBorder="1" applyAlignment="1" applyProtection="1">
      <alignment vertical="center" wrapText="1"/>
    </xf>
    <xf numFmtId="0" fontId="13" fillId="0" borderId="148" xfId="0" applyFont="1" applyFill="1" applyBorder="1" applyAlignment="1" applyProtection="1">
      <alignment vertical="center" wrapText="1"/>
    </xf>
    <xf numFmtId="180" fontId="75" fillId="12" borderId="15" xfId="1" applyNumberFormat="1" applyFont="1" applyFill="1" applyBorder="1" applyAlignment="1" applyProtection="1">
      <alignment horizontal="right" vertical="center" shrinkToFit="1"/>
    </xf>
    <xf numFmtId="180" fontId="75" fillId="12" borderId="143" xfId="1" applyNumberFormat="1" applyFont="1" applyFill="1" applyBorder="1" applyAlignment="1" applyProtection="1">
      <alignment horizontal="right" vertical="center" shrinkToFit="1"/>
    </xf>
    <xf numFmtId="180" fontId="75" fillId="0" borderId="178" xfId="1" applyNumberFormat="1" applyFont="1" applyFill="1" applyBorder="1" applyAlignment="1" applyProtection="1">
      <alignment horizontal="right" vertical="center" shrinkToFit="1"/>
    </xf>
    <xf numFmtId="180" fontId="75" fillId="12" borderId="178" xfId="1" applyNumberFormat="1" applyFont="1" applyFill="1" applyBorder="1" applyAlignment="1" applyProtection="1">
      <alignment horizontal="right" vertical="center" shrinkToFit="1"/>
    </xf>
    <xf numFmtId="180" fontId="75" fillId="12" borderId="1" xfId="1" applyNumberFormat="1" applyFont="1" applyFill="1" applyBorder="1" applyAlignment="1" applyProtection="1">
      <alignment horizontal="right" vertical="center" shrinkToFit="1"/>
    </xf>
    <xf numFmtId="180" fontId="75" fillId="12" borderId="144" xfId="1" applyNumberFormat="1" applyFont="1" applyFill="1" applyBorder="1" applyAlignment="1" applyProtection="1">
      <alignment horizontal="right" vertical="center" shrinkToFit="1"/>
    </xf>
    <xf numFmtId="180" fontId="75" fillId="0" borderId="12" xfId="1" applyNumberFormat="1" applyFont="1" applyFill="1" applyBorder="1" applyAlignment="1" applyProtection="1">
      <alignment horizontal="right" vertical="center" shrinkToFit="1"/>
    </xf>
    <xf numFmtId="180" fontId="75" fillId="12" borderId="12" xfId="1" applyNumberFormat="1" applyFont="1" applyFill="1" applyBorder="1" applyAlignment="1" applyProtection="1">
      <alignment horizontal="right" vertical="center" shrinkToFit="1"/>
    </xf>
    <xf numFmtId="180" fontId="75" fillId="12" borderId="60" xfId="1" applyNumberFormat="1" applyFont="1" applyFill="1" applyBorder="1" applyAlignment="1" applyProtection="1">
      <alignment horizontal="right" vertical="center" shrinkToFit="1"/>
    </xf>
    <xf numFmtId="180" fontId="75" fillId="12" borderId="149" xfId="1" applyNumberFormat="1" applyFont="1" applyFill="1" applyBorder="1" applyAlignment="1" applyProtection="1">
      <alignment horizontal="right" vertical="center" shrinkToFit="1"/>
    </xf>
    <xf numFmtId="180" fontId="75" fillId="0" borderId="180" xfId="1" applyNumberFormat="1" applyFont="1" applyFill="1" applyBorder="1" applyAlignment="1" applyProtection="1">
      <alignment horizontal="right" vertical="center" shrinkToFit="1"/>
    </xf>
    <xf numFmtId="180" fontId="75" fillId="12" borderId="180" xfId="1" applyNumberFormat="1" applyFont="1" applyFill="1" applyBorder="1" applyAlignment="1" applyProtection="1">
      <alignment horizontal="right" vertical="center" shrinkToFit="1"/>
    </xf>
    <xf numFmtId="180" fontId="75" fillId="12" borderId="109" xfId="1" applyNumberFormat="1" applyFont="1" applyFill="1" applyBorder="1" applyAlignment="1" applyProtection="1">
      <alignment horizontal="right" vertical="center" shrinkToFit="1"/>
    </xf>
    <xf numFmtId="180" fontId="75" fillId="12" borderId="151" xfId="1" applyNumberFormat="1" applyFont="1" applyFill="1" applyBorder="1" applyAlignment="1" applyProtection="1">
      <alignment horizontal="right" vertical="center" shrinkToFit="1"/>
    </xf>
    <xf numFmtId="180" fontId="75" fillId="0" borderId="179" xfId="1" applyNumberFormat="1" applyFont="1" applyFill="1" applyBorder="1" applyAlignment="1" applyProtection="1">
      <alignment horizontal="right" vertical="center" shrinkToFit="1"/>
    </xf>
    <xf numFmtId="180" fontId="75" fillId="12" borderId="179" xfId="1" applyNumberFormat="1" applyFont="1" applyFill="1" applyBorder="1" applyAlignment="1" applyProtection="1">
      <alignment horizontal="right" vertical="center" shrinkToFit="1"/>
    </xf>
    <xf numFmtId="180" fontId="75" fillId="12" borderId="121" xfId="1" applyNumberFormat="1" applyFont="1" applyFill="1" applyBorder="1" applyAlignment="1" applyProtection="1">
      <alignment horizontal="right" vertical="center" shrinkToFit="1"/>
    </xf>
    <xf numFmtId="180" fontId="75" fillId="12" borderId="150" xfId="1" applyNumberFormat="1" applyFont="1" applyFill="1" applyBorder="1" applyAlignment="1" applyProtection="1">
      <alignment horizontal="right" vertical="center" shrinkToFit="1"/>
    </xf>
    <xf numFmtId="180" fontId="76" fillId="0" borderId="1" xfId="1" applyNumberFormat="1" applyFont="1" applyFill="1" applyBorder="1" applyAlignment="1" applyProtection="1">
      <alignment horizontal="right" vertical="center" shrinkToFit="1"/>
    </xf>
    <xf numFmtId="180" fontId="75" fillId="8" borderId="174" xfId="1" applyNumberFormat="1" applyFont="1" applyFill="1" applyBorder="1" applyAlignment="1" applyProtection="1">
      <alignment horizontal="right" vertical="center" shrinkToFit="1"/>
    </xf>
    <xf numFmtId="180" fontId="75" fillId="8" borderId="87" xfId="1" applyNumberFormat="1" applyFont="1" applyFill="1" applyBorder="1" applyAlignment="1" applyProtection="1">
      <alignment horizontal="right" vertical="center" shrinkToFit="1"/>
    </xf>
    <xf numFmtId="180" fontId="75" fillId="8" borderId="175" xfId="1" applyNumberFormat="1" applyFont="1" applyFill="1" applyBorder="1" applyAlignment="1" applyProtection="1">
      <alignment horizontal="right" vertical="center" shrinkToFit="1"/>
    </xf>
    <xf numFmtId="180" fontId="75" fillId="12" borderId="174" xfId="1" applyNumberFormat="1" applyFont="1" applyFill="1" applyBorder="1" applyAlignment="1" applyProtection="1">
      <alignment horizontal="right" vertical="center" shrinkToFit="1"/>
    </xf>
    <xf numFmtId="180" fontId="75" fillId="12" borderId="87" xfId="1" applyNumberFormat="1" applyFont="1" applyFill="1" applyBorder="1" applyAlignment="1" applyProtection="1">
      <alignment horizontal="right" vertical="center" shrinkToFit="1"/>
    </xf>
    <xf numFmtId="180" fontId="75" fillId="12" borderId="175" xfId="1" applyNumberFormat="1" applyFont="1" applyFill="1" applyBorder="1" applyAlignment="1" applyProtection="1">
      <alignment horizontal="right" vertical="center" shrinkToFit="1"/>
    </xf>
    <xf numFmtId="180" fontId="75" fillId="12" borderId="176" xfId="1" applyNumberFormat="1" applyFont="1" applyFill="1" applyBorder="1" applyAlignment="1" applyProtection="1">
      <alignment horizontal="right" vertical="center" shrinkToFit="1"/>
    </xf>
    <xf numFmtId="0" fontId="52" fillId="12" borderId="2" xfId="0" applyFont="1" applyFill="1" applyBorder="1" applyAlignment="1" applyProtection="1">
      <alignment horizontal="center" vertical="center"/>
    </xf>
    <xf numFmtId="0" fontId="52" fillId="12" borderId="37" xfId="0" applyFont="1" applyFill="1" applyBorder="1" applyAlignment="1" applyProtection="1">
      <alignment horizontal="center" vertical="center"/>
    </xf>
    <xf numFmtId="0" fontId="52" fillId="12" borderId="5" xfId="0" applyFont="1" applyFill="1" applyBorder="1" applyAlignment="1" applyProtection="1">
      <alignment horizontal="center" vertical="center"/>
    </xf>
    <xf numFmtId="0" fontId="11" fillId="0" borderId="68" xfId="0" applyFont="1" applyBorder="1" applyAlignment="1">
      <alignment horizontal="center" vertical="center"/>
    </xf>
    <xf numFmtId="0" fontId="11" fillId="0" borderId="69" xfId="0" applyFont="1" applyBorder="1" applyAlignment="1">
      <alignment horizontal="center" vertical="center"/>
    </xf>
    <xf numFmtId="0" fontId="11" fillId="0" borderId="70" xfId="0" applyFont="1" applyBorder="1" applyAlignment="1">
      <alignment horizontal="center" vertical="center"/>
    </xf>
    <xf numFmtId="180" fontId="75" fillId="12" borderId="137" xfId="1" applyNumberFormat="1" applyFont="1" applyFill="1" applyBorder="1" applyAlignment="1" applyProtection="1">
      <alignment vertical="center" shrinkToFit="1"/>
    </xf>
    <xf numFmtId="180" fontId="75" fillId="12" borderId="35" xfId="1" applyNumberFormat="1" applyFont="1" applyFill="1" applyBorder="1" applyAlignment="1" applyProtection="1">
      <alignment vertical="center" shrinkToFit="1"/>
    </xf>
    <xf numFmtId="180" fontId="75" fillId="12" borderId="18" xfId="1" applyNumberFormat="1" applyFont="1" applyFill="1" applyBorder="1" applyAlignment="1" applyProtection="1">
      <alignment vertical="center" shrinkToFit="1"/>
    </xf>
    <xf numFmtId="180" fontId="75" fillId="12" borderId="15" xfId="1" applyNumberFormat="1" applyFont="1" applyFill="1" applyBorder="1" applyAlignment="1" applyProtection="1">
      <alignment vertical="center" shrinkToFit="1"/>
    </xf>
    <xf numFmtId="180" fontId="75" fillId="12" borderId="3" xfId="1" applyNumberFormat="1" applyFont="1" applyFill="1" applyBorder="1" applyAlignment="1" applyProtection="1">
      <alignment vertical="center" shrinkToFit="1"/>
    </xf>
    <xf numFmtId="0" fontId="35" fillId="0" borderId="62" xfId="0" applyFont="1" applyFill="1" applyBorder="1" applyAlignment="1" applyProtection="1">
      <alignment vertical="center" wrapText="1"/>
    </xf>
    <xf numFmtId="0" fontId="35" fillId="0" borderId="43" xfId="0" applyFont="1" applyFill="1" applyBorder="1" applyAlignment="1" applyProtection="1">
      <alignment vertical="center" wrapText="1"/>
    </xf>
    <xf numFmtId="0" fontId="35" fillId="0" borderId="54" xfId="0" applyFont="1" applyFill="1" applyBorder="1" applyAlignment="1" applyProtection="1">
      <alignment vertical="center" wrapText="1"/>
    </xf>
    <xf numFmtId="0" fontId="35" fillId="0" borderId="26" xfId="0" applyFont="1" applyFill="1" applyBorder="1" applyAlignment="1" applyProtection="1">
      <alignment vertical="center" wrapText="1"/>
    </xf>
    <xf numFmtId="0" fontId="35" fillId="0" borderId="23" xfId="0" applyFont="1" applyFill="1" applyBorder="1" applyAlignment="1" applyProtection="1">
      <alignment vertical="center" wrapText="1"/>
    </xf>
    <xf numFmtId="0" fontId="35" fillId="0" borderId="27" xfId="0" applyFont="1" applyFill="1" applyBorder="1" applyAlignment="1" applyProtection="1">
      <alignment vertical="center" wrapText="1"/>
    </xf>
    <xf numFmtId="180" fontId="75" fillId="12" borderId="143" xfId="1" applyNumberFormat="1" applyFont="1" applyFill="1" applyBorder="1" applyAlignment="1" applyProtection="1">
      <alignment vertical="center" shrinkToFit="1"/>
    </xf>
    <xf numFmtId="180" fontId="75" fillId="12" borderId="136" xfId="1" applyNumberFormat="1" applyFont="1" applyFill="1" applyBorder="1" applyAlignment="1" applyProtection="1">
      <alignment vertical="center" shrinkToFit="1"/>
    </xf>
    <xf numFmtId="180" fontId="75" fillId="12" borderId="31" xfId="1" applyNumberFormat="1" applyFont="1" applyFill="1" applyBorder="1" applyAlignment="1" applyProtection="1">
      <alignment vertical="center" shrinkToFit="1"/>
    </xf>
    <xf numFmtId="180" fontId="75" fillId="12" borderId="73" xfId="1" applyNumberFormat="1" applyFont="1" applyFill="1" applyBorder="1" applyAlignment="1" applyProtection="1">
      <alignment vertical="center" shrinkToFit="1"/>
    </xf>
    <xf numFmtId="180" fontId="75" fillId="12" borderId="141" xfId="1" applyNumberFormat="1" applyFont="1" applyFill="1" applyBorder="1" applyAlignment="1" applyProtection="1">
      <alignment vertical="center" shrinkToFit="1"/>
    </xf>
    <xf numFmtId="0" fontId="7" fillId="0" borderId="71" xfId="0" applyFont="1" applyFill="1" applyBorder="1" applyAlignment="1" applyProtection="1">
      <alignment horizontal="center" vertical="center"/>
    </xf>
    <xf numFmtId="0" fontId="7" fillId="0" borderId="17" xfId="0" applyFont="1" applyFill="1" applyBorder="1" applyAlignment="1" applyProtection="1">
      <alignment horizontal="center" vertical="center"/>
    </xf>
    <xf numFmtId="0" fontId="7" fillId="0" borderId="16" xfId="0" applyFont="1" applyFill="1" applyBorder="1" applyAlignment="1" applyProtection="1">
      <alignment horizontal="center" vertical="center"/>
    </xf>
    <xf numFmtId="0" fontId="0" fillId="0" borderId="33" xfId="0" applyFont="1" applyFill="1" applyBorder="1" applyAlignment="1" applyProtection="1">
      <alignment horizontal="center" vertical="center" wrapText="1"/>
    </xf>
    <xf numFmtId="0" fontId="0" fillId="0" borderId="36" xfId="0" applyFont="1" applyFill="1" applyBorder="1" applyAlignment="1" applyProtection="1">
      <alignment horizontal="center" vertical="center"/>
    </xf>
    <xf numFmtId="0" fontId="0" fillId="0" borderId="67" xfId="0" applyFont="1" applyFill="1" applyBorder="1" applyAlignment="1" applyProtection="1">
      <alignment horizontal="center" vertical="center"/>
    </xf>
    <xf numFmtId="0" fontId="0" fillId="0" borderId="42"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51" xfId="0" applyFont="1" applyFill="1" applyBorder="1" applyAlignment="1" applyProtection="1">
      <alignment horizontal="center" vertical="center"/>
    </xf>
    <xf numFmtId="180" fontId="75" fillId="0" borderId="6" xfId="1" applyNumberFormat="1" applyFont="1" applyFill="1" applyBorder="1" applyAlignment="1" applyProtection="1">
      <alignment vertical="center" shrinkToFit="1"/>
    </xf>
    <xf numFmtId="180" fontId="75" fillId="0" borderId="43" xfId="1" applyNumberFormat="1" applyFont="1" applyFill="1" applyBorder="1" applyAlignment="1" applyProtection="1">
      <alignment vertical="center" shrinkToFit="1"/>
    </xf>
    <xf numFmtId="180" fontId="75" fillId="0" borderId="7" xfId="1" applyNumberFormat="1" applyFont="1" applyFill="1" applyBorder="1" applyAlignment="1" applyProtection="1">
      <alignment vertical="center" shrinkToFit="1"/>
    </xf>
    <xf numFmtId="180" fontId="75" fillId="12" borderId="6" xfId="1" applyNumberFormat="1" applyFont="1" applyFill="1" applyBorder="1" applyAlignment="1" applyProtection="1">
      <alignment vertical="center" shrinkToFit="1"/>
    </xf>
    <xf numFmtId="180" fontId="75" fillId="12" borderId="43" xfId="1" applyNumberFormat="1" applyFont="1" applyFill="1" applyBorder="1" applyAlignment="1" applyProtection="1">
      <alignment vertical="center" shrinkToFit="1"/>
    </xf>
    <xf numFmtId="180" fontId="75" fillId="12" borderId="7" xfId="1" applyNumberFormat="1" applyFont="1" applyFill="1" applyBorder="1" applyAlignment="1" applyProtection="1">
      <alignment vertical="center" shrinkToFit="1"/>
    </xf>
    <xf numFmtId="180" fontId="75" fillId="12" borderId="54" xfId="1" applyNumberFormat="1" applyFont="1" applyFill="1" applyBorder="1" applyAlignment="1" applyProtection="1">
      <alignment vertical="center" shrinkToFit="1"/>
    </xf>
    <xf numFmtId="0" fontId="13" fillId="8" borderId="8" xfId="0" applyFont="1" applyFill="1" applyBorder="1" applyAlignment="1" applyProtection="1">
      <alignment vertical="center"/>
    </xf>
    <xf numFmtId="0" fontId="13" fillId="8" borderId="1" xfId="0" applyFont="1" applyFill="1" applyBorder="1" applyAlignment="1" applyProtection="1">
      <alignment vertical="center"/>
    </xf>
    <xf numFmtId="0" fontId="0" fillId="8" borderId="1" xfId="0" applyFont="1" applyFill="1" applyBorder="1" applyAlignment="1" applyProtection="1">
      <alignment vertical="center" wrapText="1"/>
    </xf>
    <xf numFmtId="0" fontId="0" fillId="8" borderId="4" xfId="0" applyFont="1" applyFill="1" applyBorder="1" applyAlignment="1" applyProtection="1">
      <alignment vertical="center" wrapText="1"/>
    </xf>
    <xf numFmtId="180" fontId="76" fillId="12" borderId="8" xfId="1" applyNumberFormat="1" applyFont="1" applyFill="1" applyBorder="1" applyAlignment="1" applyProtection="1">
      <alignment vertical="center" shrinkToFit="1"/>
    </xf>
    <xf numFmtId="180" fontId="76" fillId="12" borderId="1" xfId="1" applyNumberFormat="1" applyFont="1" applyFill="1" applyBorder="1" applyAlignment="1" applyProtection="1">
      <alignment vertical="center" shrinkToFit="1"/>
    </xf>
    <xf numFmtId="180" fontId="76" fillId="12" borderId="4" xfId="1" applyNumberFormat="1" applyFont="1" applyFill="1" applyBorder="1" applyAlignment="1" applyProtection="1">
      <alignment vertical="center" shrinkToFit="1"/>
    </xf>
    <xf numFmtId="180" fontId="75" fillId="0" borderId="32" xfId="1" applyNumberFormat="1" applyFont="1" applyFill="1" applyBorder="1" applyAlignment="1" applyProtection="1">
      <alignment vertical="center" shrinkToFit="1"/>
    </xf>
    <xf numFmtId="180" fontId="75" fillId="0" borderId="17" xfId="1" applyNumberFormat="1" applyFont="1" applyFill="1" applyBorder="1" applyAlignment="1" applyProtection="1">
      <alignment vertical="center" shrinkToFit="1"/>
    </xf>
    <xf numFmtId="180" fontId="75" fillId="0" borderId="16" xfId="1" applyNumberFormat="1" applyFont="1" applyFill="1" applyBorder="1" applyAlignment="1" applyProtection="1">
      <alignment vertical="center" shrinkToFit="1"/>
    </xf>
    <xf numFmtId="0" fontId="4" fillId="0" borderId="66" xfId="0" applyFont="1" applyFill="1" applyBorder="1" applyAlignment="1" applyProtection="1">
      <alignment vertical="center" wrapText="1"/>
    </xf>
    <xf numFmtId="0" fontId="4" fillId="0" borderId="36" xfId="0" applyFont="1" applyFill="1" applyBorder="1" applyAlignment="1" applyProtection="1">
      <alignment vertical="center" wrapText="1"/>
    </xf>
    <xf numFmtId="0" fontId="4" fillId="0" borderId="13" xfId="0" applyFont="1" applyFill="1" applyBorder="1" applyAlignment="1" applyProtection="1">
      <alignment vertical="center" wrapText="1"/>
    </xf>
    <xf numFmtId="180" fontId="76" fillId="0" borderId="19" xfId="1" applyNumberFormat="1" applyFont="1" applyFill="1" applyBorder="1" applyAlignment="1" applyProtection="1">
      <alignment vertical="center" shrinkToFit="1"/>
    </xf>
    <xf numFmtId="180" fontId="76" fillId="0" borderId="40" xfId="1" applyNumberFormat="1" applyFont="1" applyFill="1" applyBorder="1" applyAlignment="1" applyProtection="1">
      <alignment vertical="center" shrinkToFit="1"/>
    </xf>
    <xf numFmtId="180" fontId="76" fillId="0" borderId="63" xfId="1" applyNumberFormat="1" applyFont="1" applyFill="1" applyBorder="1" applyAlignment="1" applyProtection="1">
      <alignment vertical="center" shrinkToFit="1"/>
    </xf>
    <xf numFmtId="180" fontId="75" fillId="12" borderId="19" xfId="1" applyNumberFormat="1" applyFont="1" applyFill="1" applyBorder="1" applyAlignment="1" applyProtection="1">
      <alignment vertical="center" shrinkToFit="1"/>
    </xf>
    <xf numFmtId="180" fontId="75" fillId="12" borderId="40" xfId="1" applyNumberFormat="1" applyFont="1" applyFill="1" applyBorder="1" applyAlignment="1" applyProtection="1">
      <alignment vertical="center" shrinkToFit="1"/>
    </xf>
    <xf numFmtId="180" fontId="75" fillId="12" borderId="63" xfId="1" applyNumberFormat="1" applyFont="1" applyFill="1" applyBorder="1" applyAlignment="1" applyProtection="1">
      <alignment vertical="center" shrinkToFit="1"/>
    </xf>
    <xf numFmtId="180" fontId="75" fillId="8" borderId="8" xfId="1" applyNumberFormat="1" applyFont="1" applyFill="1" applyBorder="1" applyAlignment="1" applyProtection="1">
      <alignment vertical="center" shrinkToFit="1"/>
    </xf>
    <xf numFmtId="180" fontId="75" fillId="8" borderId="1" xfId="1" applyNumberFormat="1" applyFont="1" applyFill="1" applyBorder="1" applyAlignment="1" applyProtection="1">
      <alignment vertical="center" shrinkToFit="1"/>
    </xf>
    <xf numFmtId="180" fontId="75" fillId="8" borderId="4" xfId="1" applyNumberFormat="1" applyFont="1" applyFill="1" applyBorder="1" applyAlignment="1" applyProtection="1">
      <alignment vertical="center" shrinkToFit="1"/>
    </xf>
    <xf numFmtId="180" fontId="76" fillId="0" borderId="8" xfId="1" applyNumberFormat="1" applyFont="1" applyFill="1" applyBorder="1" applyAlignment="1" applyProtection="1">
      <alignment vertical="center" shrinkToFit="1"/>
    </xf>
    <xf numFmtId="180" fontId="76" fillId="0" borderId="1" xfId="1" applyNumberFormat="1" applyFont="1" applyFill="1" applyBorder="1" applyAlignment="1" applyProtection="1">
      <alignment vertical="center" shrinkToFit="1"/>
    </xf>
    <xf numFmtId="180" fontId="76" fillId="0" borderId="4" xfId="1" applyNumberFormat="1" applyFont="1" applyFill="1" applyBorder="1" applyAlignment="1" applyProtection="1">
      <alignment vertical="center" shrinkToFit="1"/>
    </xf>
    <xf numFmtId="0" fontId="21" fillId="0" borderId="74" xfId="0" applyFont="1" applyFill="1" applyBorder="1" applyAlignment="1" applyProtection="1">
      <alignment vertical="center"/>
    </xf>
    <xf numFmtId="0" fontId="21" fillId="0" borderId="75" xfId="0" applyFont="1" applyFill="1" applyBorder="1" applyAlignment="1" applyProtection="1">
      <alignment vertical="center"/>
    </xf>
    <xf numFmtId="0" fontId="21" fillId="0" borderId="35" xfId="0" applyFont="1" applyFill="1" applyBorder="1" applyAlignment="1" applyProtection="1">
      <alignment vertical="center"/>
    </xf>
    <xf numFmtId="0" fontId="21" fillId="8" borderId="74" xfId="0" applyFont="1" applyFill="1" applyBorder="1" applyAlignment="1" applyProtection="1">
      <alignment vertical="center"/>
    </xf>
    <xf numFmtId="0" fontId="21" fillId="8" borderId="75" xfId="0" applyFont="1" applyFill="1" applyBorder="1" applyAlignment="1" applyProtection="1">
      <alignment vertical="center"/>
    </xf>
    <xf numFmtId="0" fontId="21" fillId="8" borderId="35" xfId="0" applyFont="1" applyFill="1" applyBorder="1" applyAlignment="1" applyProtection="1">
      <alignment vertical="center"/>
    </xf>
    <xf numFmtId="0" fontId="4" fillId="0" borderId="1" xfId="0" applyFont="1" applyFill="1" applyBorder="1" applyAlignment="1" applyProtection="1">
      <alignment vertical="center" wrapText="1"/>
    </xf>
    <xf numFmtId="0" fontId="4" fillId="0" borderId="4" xfId="0" applyFont="1" applyFill="1" applyBorder="1" applyAlignment="1" applyProtection="1">
      <alignment vertical="center" wrapText="1"/>
    </xf>
    <xf numFmtId="180" fontId="75" fillId="12" borderId="17" xfId="1" applyNumberFormat="1" applyFont="1" applyFill="1" applyBorder="1" applyAlignment="1" applyProtection="1">
      <alignment vertical="center" shrinkToFit="1"/>
    </xf>
    <xf numFmtId="180" fontId="75" fillId="12" borderId="146" xfId="1" applyNumberFormat="1" applyFont="1" applyFill="1" applyBorder="1" applyAlignment="1" applyProtection="1">
      <alignment vertical="center" shrinkToFit="1"/>
    </xf>
    <xf numFmtId="180" fontId="75" fillId="12" borderId="32" xfId="1" applyNumberFormat="1" applyFont="1" applyFill="1" applyBorder="1" applyAlignment="1" applyProtection="1">
      <alignment vertical="center" shrinkToFit="1"/>
    </xf>
    <xf numFmtId="180" fontId="75" fillId="12" borderId="16" xfId="1" applyNumberFormat="1" applyFont="1" applyFill="1" applyBorder="1" applyAlignment="1" applyProtection="1">
      <alignment vertical="center" shrinkToFit="1"/>
    </xf>
    <xf numFmtId="0" fontId="7" fillId="0" borderId="15" xfId="0" applyFont="1" applyFill="1" applyBorder="1" applyAlignment="1" applyProtection="1">
      <alignment vertical="center"/>
    </xf>
    <xf numFmtId="0" fontId="7" fillId="0" borderId="3" xfId="0" applyFont="1" applyFill="1" applyBorder="1" applyAlignment="1" applyProtection="1">
      <alignment vertical="center"/>
    </xf>
    <xf numFmtId="0" fontId="0" fillId="0" borderId="37" xfId="0" applyFont="1" applyFill="1" applyBorder="1" applyAlignment="1" applyProtection="1">
      <alignment horizontal="left" vertical="center"/>
    </xf>
    <xf numFmtId="0" fontId="0" fillId="0" borderId="5" xfId="0" applyFont="1" applyFill="1" applyBorder="1" applyAlignment="1" applyProtection="1">
      <alignment horizontal="left" vertical="center"/>
    </xf>
    <xf numFmtId="0" fontId="4" fillId="0" borderId="37" xfId="0" applyFont="1" applyFill="1" applyBorder="1" applyAlignment="1" applyProtection="1">
      <alignment vertical="center"/>
    </xf>
    <xf numFmtId="0" fontId="4" fillId="0" borderId="5" xfId="0" applyFont="1" applyFill="1" applyBorder="1" applyAlignment="1" applyProtection="1">
      <alignment vertical="center"/>
    </xf>
    <xf numFmtId="0" fontId="7" fillId="0" borderId="1" xfId="0" applyFont="1" applyFill="1" applyBorder="1" applyAlignment="1" applyProtection="1">
      <alignment vertical="center"/>
    </xf>
    <xf numFmtId="0" fontId="7" fillId="0" borderId="4" xfId="0" applyFont="1" applyFill="1" applyBorder="1" applyAlignment="1" applyProtection="1">
      <alignment vertical="center"/>
    </xf>
    <xf numFmtId="0" fontId="4" fillId="8" borderId="46" xfId="0" applyFont="1" applyFill="1" applyBorder="1" applyAlignment="1" applyProtection="1">
      <alignment horizontal="left" vertical="center" wrapText="1"/>
    </xf>
    <xf numFmtId="0" fontId="4" fillId="8" borderId="43" xfId="0" applyFont="1" applyFill="1" applyBorder="1" applyAlignment="1" applyProtection="1">
      <alignment horizontal="left" vertical="center" wrapText="1"/>
    </xf>
    <xf numFmtId="0" fontId="4" fillId="8" borderId="7" xfId="0" applyFont="1" applyFill="1" applyBorder="1" applyAlignment="1" applyProtection="1">
      <alignment horizontal="left" vertical="center" wrapText="1"/>
    </xf>
    <xf numFmtId="0" fontId="4" fillId="8" borderId="39" xfId="0" applyFont="1" applyFill="1" applyBorder="1" applyAlignment="1" applyProtection="1">
      <alignment horizontal="left" vertical="center" wrapText="1"/>
    </xf>
    <xf numFmtId="0" fontId="4" fillId="8" borderId="0" xfId="0" applyFont="1" applyFill="1" applyBorder="1" applyAlignment="1" applyProtection="1">
      <alignment horizontal="left" vertical="center" wrapText="1"/>
    </xf>
    <xf numFmtId="0" fontId="4" fillId="8" borderId="20" xfId="0" applyFont="1" applyFill="1" applyBorder="1" applyAlignment="1" applyProtection="1">
      <alignment horizontal="left" vertical="center" wrapText="1"/>
    </xf>
    <xf numFmtId="0" fontId="35" fillId="0" borderId="42" xfId="0" applyNumberFormat="1" applyFont="1" applyFill="1" applyBorder="1" applyAlignment="1" applyProtection="1">
      <alignment horizontal="center" vertical="center" shrinkToFit="1"/>
    </xf>
    <xf numFmtId="0" fontId="35" fillId="0" borderId="0" xfId="0" applyNumberFormat="1" applyFont="1" applyFill="1" applyBorder="1" applyAlignment="1" applyProtection="1">
      <alignment horizontal="center" vertical="center" shrinkToFit="1"/>
    </xf>
    <xf numFmtId="0" fontId="35" fillId="0" borderId="133" xfId="0" applyNumberFormat="1" applyFont="1" applyFill="1" applyBorder="1" applyAlignment="1" applyProtection="1">
      <alignment horizontal="center" vertical="center" shrinkToFit="1"/>
    </xf>
    <xf numFmtId="0" fontId="35" fillId="0" borderId="132" xfId="0" applyNumberFormat="1" applyFont="1" applyFill="1" applyBorder="1" applyAlignment="1" applyProtection="1">
      <alignment horizontal="center" vertical="center" shrinkToFit="1"/>
    </xf>
    <xf numFmtId="0" fontId="35" fillId="0" borderId="20" xfId="0" applyNumberFormat="1" applyFont="1" applyFill="1" applyBorder="1" applyAlignment="1" applyProtection="1">
      <alignment horizontal="center" vertical="center" shrinkToFit="1"/>
    </xf>
    <xf numFmtId="0" fontId="4" fillId="8" borderId="120" xfId="0" applyFont="1" applyFill="1" applyBorder="1" applyAlignment="1" applyProtection="1">
      <alignment horizontal="center" vertical="center"/>
    </xf>
    <xf numFmtId="0" fontId="4" fillId="8" borderId="121" xfId="0" applyFont="1" applyFill="1" applyBorder="1" applyAlignment="1" applyProtection="1">
      <alignment horizontal="center" vertical="center"/>
    </xf>
    <xf numFmtId="0" fontId="4" fillId="8" borderId="122" xfId="0" applyFont="1" applyFill="1" applyBorder="1" applyAlignment="1" applyProtection="1">
      <alignment horizontal="center" vertical="center"/>
    </xf>
    <xf numFmtId="0" fontId="9" fillId="0" borderId="38" xfId="0" applyFont="1" applyFill="1" applyBorder="1" applyAlignment="1" applyProtection="1">
      <alignment vertical="center" wrapText="1"/>
    </xf>
    <xf numFmtId="0" fontId="0" fillId="0" borderId="1" xfId="0" applyBorder="1" applyAlignment="1" applyProtection="1">
      <alignment vertical="center" wrapText="1"/>
    </xf>
    <xf numFmtId="0" fontId="0" fillId="0" borderId="61" xfId="0" applyBorder="1" applyAlignment="1" applyProtection="1">
      <alignment vertical="center" wrapText="1"/>
    </xf>
    <xf numFmtId="0" fontId="5" fillId="0" borderId="0" xfId="0" applyFont="1" applyAlignment="1">
      <alignment horizontal="center" vertical="top"/>
    </xf>
    <xf numFmtId="0" fontId="5" fillId="0" borderId="59" xfId="0" applyFont="1" applyFill="1" applyBorder="1" applyAlignment="1" applyProtection="1">
      <alignment horizontal="center" vertical="center"/>
    </xf>
    <xf numFmtId="0" fontId="5" fillId="0" borderId="60" xfId="0" applyFont="1" applyBorder="1" applyAlignment="1" applyProtection="1">
      <alignment horizontal="center" vertical="center"/>
    </xf>
    <xf numFmtId="0" fontId="5" fillId="0" borderId="11" xfId="0" applyFont="1" applyBorder="1" applyAlignment="1" applyProtection="1">
      <alignment horizontal="center" vertical="center"/>
    </xf>
    <xf numFmtId="0" fontId="7" fillId="0" borderId="24" xfId="0" applyFont="1" applyBorder="1" applyAlignment="1" applyProtection="1">
      <alignment horizontal="center" vertical="center" wrapText="1"/>
    </xf>
    <xf numFmtId="0" fontId="7" fillId="0" borderId="22" xfId="0" applyFont="1" applyBorder="1" applyAlignment="1" applyProtection="1">
      <alignment horizontal="center" vertical="center" wrapText="1"/>
    </xf>
    <xf numFmtId="0" fontId="7" fillId="0" borderId="45"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29" xfId="0" applyFont="1" applyBorder="1" applyAlignment="1" applyProtection="1">
      <alignment horizontal="center" vertical="center" wrapText="1"/>
    </xf>
    <xf numFmtId="0" fontId="7" fillId="0" borderId="28"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20" fillId="0" borderId="44" xfId="0" applyFont="1" applyFill="1" applyBorder="1" applyAlignment="1" applyProtection="1">
      <alignment horizontal="center" vertical="center" shrinkToFit="1"/>
    </xf>
    <xf numFmtId="0" fontId="20" fillId="0" borderId="22" xfId="0" applyFont="1" applyFill="1" applyBorder="1" applyAlignment="1" applyProtection="1">
      <alignment horizontal="center" vertical="center" shrinkToFit="1"/>
    </xf>
    <xf numFmtId="0" fontId="20" fillId="0" borderId="45" xfId="0" applyFont="1" applyFill="1" applyBorder="1" applyAlignment="1" applyProtection="1">
      <alignment horizontal="center" vertical="center" shrinkToFit="1"/>
    </xf>
    <xf numFmtId="0" fontId="20" fillId="0" borderId="14" xfId="0" applyFont="1" applyFill="1" applyBorder="1" applyAlignment="1" applyProtection="1">
      <alignment horizontal="center" vertical="center" shrinkToFit="1"/>
    </xf>
    <xf numFmtId="0" fontId="42" fillId="0" borderId="42" xfId="0" applyFont="1" applyFill="1" applyBorder="1" applyAlignment="1" applyProtection="1">
      <alignment horizontal="center" vertical="center" shrinkToFit="1"/>
    </xf>
    <xf numFmtId="0" fontId="42" fillId="0" borderId="0" xfId="0" applyFont="1" applyFill="1" applyAlignment="1" applyProtection="1">
      <alignment shrinkToFit="1"/>
    </xf>
    <xf numFmtId="0" fontId="42" fillId="0" borderId="20" xfId="0" applyFont="1" applyFill="1" applyBorder="1" applyAlignment="1" applyProtection="1">
      <alignment shrinkToFit="1"/>
    </xf>
    <xf numFmtId="0" fontId="42" fillId="0" borderId="42" xfId="0" applyFont="1" applyFill="1" applyBorder="1" applyAlignment="1" applyProtection="1">
      <alignment shrinkToFit="1"/>
    </xf>
    <xf numFmtId="0" fontId="42" fillId="0" borderId="25" xfId="0" applyFont="1" applyFill="1" applyBorder="1" applyAlignment="1" applyProtection="1">
      <alignment shrinkToFit="1"/>
    </xf>
    <xf numFmtId="0" fontId="9" fillId="9" borderId="0" xfId="0" applyFont="1" applyFill="1" applyAlignment="1">
      <alignment horizontal="center" vertical="center"/>
    </xf>
    <xf numFmtId="0" fontId="5" fillId="0" borderId="0" xfId="0" applyFont="1" applyFill="1" applyAlignment="1" applyProtection="1">
      <alignment horizontal="center" vertical="top"/>
    </xf>
    <xf numFmtId="0" fontId="17" fillId="0" borderId="59" xfId="0" applyFont="1" applyBorder="1" applyAlignment="1" applyProtection="1">
      <alignment horizontal="center" vertical="center" shrinkToFit="1"/>
      <protection locked="0"/>
    </xf>
    <xf numFmtId="0" fontId="17" fillId="0" borderId="60" xfId="0" applyFont="1" applyBorder="1" applyAlignment="1" applyProtection="1">
      <alignment horizontal="center" vertical="center" shrinkToFit="1"/>
      <protection locked="0"/>
    </xf>
    <xf numFmtId="0" fontId="17" fillId="0" borderId="11" xfId="0" applyFont="1" applyBorder="1" applyAlignment="1" applyProtection="1">
      <alignment horizontal="center" vertical="center" shrinkToFit="1"/>
      <protection locked="0"/>
    </xf>
    <xf numFmtId="0" fontId="34" fillId="0" borderId="6" xfId="0" applyFont="1" applyFill="1" applyBorder="1" applyAlignment="1" applyProtection="1">
      <alignment horizontal="left" vertical="center" wrapText="1"/>
    </xf>
    <xf numFmtId="0" fontId="34" fillId="0" borderId="43"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xf>
    <xf numFmtId="0" fontId="34" fillId="0" borderId="9" xfId="0" applyFont="1" applyFill="1" applyBorder="1" applyAlignment="1" applyProtection="1">
      <alignment horizontal="left" vertical="center" wrapText="1"/>
    </xf>
    <xf numFmtId="0" fontId="34" fillId="0" borderId="28" xfId="0" applyFont="1" applyFill="1" applyBorder="1" applyAlignment="1" applyProtection="1">
      <alignment horizontal="left" vertical="center" wrapText="1"/>
    </xf>
    <xf numFmtId="0" fontId="34" fillId="0" borderId="10" xfId="0" applyFont="1" applyFill="1" applyBorder="1" applyAlignment="1" applyProtection="1">
      <alignment horizontal="left" vertical="center" wrapText="1"/>
    </xf>
    <xf numFmtId="181" fontId="7" fillId="0" borderId="62" xfId="0" applyNumberFormat="1" applyFont="1" applyBorder="1" applyAlignment="1">
      <alignment horizontal="center" vertical="center" wrapText="1"/>
    </xf>
    <xf numFmtId="181" fontId="7" fillId="0" borderId="43" xfId="0" applyNumberFormat="1" applyFont="1" applyBorder="1" applyAlignment="1">
      <alignment horizontal="center" vertical="center" wrapText="1"/>
    </xf>
    <xf numFmtId="181" fontId="7" fillId="0" borderId="7" xfId="0" applyNumberFormat="1" applyFont="1" applyBorder="1" applyAlignment="1">
      <alignment horizontal="center" vertical="center" wrapText="1"/>
    </xf>
    <xf numFmtId="181" fontId="7" fillId="0" borderId="29" xfId="0" applyNumberFormat="1" applyFont="1" applyBorder="1" applyAlignment="1">
      <alignment horizontal="center" vertical="center" wrapText="1"/>
    </xf>
    <xf numFmtId="181" fontId="7" fillId="0" borderId="28" xfId="0" applyNumberFormat="1" applyFont="1" applyBorder="1" applyAlignment="1">
      <alignment horizontal="center" vertical="center" wrapText="1"/>
    </xf>
    <xf numFmtId="181" fontId="7" fillId="0" borderId="10" xfId="0" applyNumberFormat="1" applyFont="1" applyBorder="1" applyAlignment="1">
      <alignment horizontal="center" vertical="center" wrapText="1"/>
    </xf>
    <xf numFmtId="0" fontId="39" fillId="0" borderId="6" xfId="0" applyNumberFormat="1" applyFont="1" applyFill="1" applyBorder="1" applyAlignment="1" applyProtection="1">
      <alignment horizontal="center" vertical="center" shrinkToFit="1"/>
    </xf>
    <xf numFmtId="0" fontId="39" fillId="0" borderId="43" xfId="0" applyNumberFormat="1" applyFont="1" applyFill="1" applyBorder="1" applyAlignment="1" applyProtection="1">
      <alignment horizontal="center" vertical="center" shrinkToFit="1"/>
    </xf>
    <xf numFmtId="0" fontId="39" fillId="0" borderId="54" xfId="0" applyNumberFormat="1" applyFont="1" applyFill="1" applyBorder="1" applyAlignment="1" applyProtection="1">
      <alignment horizontal="center" vertical="center" shrinkToFit="1"/>
    </xf>
    <xf numFmtId="0" fontId="39" fillId="0" borderId="9" xfId="0" applyNumberFormat="1" applyFont="1" applyFill="1" applyBorder="1" applyAlignment="1" applyProtection="1">
      <alignment horizontal="center" vertical="center" shrinkToFit="1"/>
    </xf>
    <xf numFmtId="0" fontId="39" fillId="0" borderId="28" xfId="0" applyNumberFormat="1" applyFont="1" applyFill="1" applyBorder="1" applyAlignment="1" applyProtection="1">
      <alignment horizontal="center" vertical="center" shrinkToFit="1"/>
    </xf>
    <xf numFmtId="0" fontId="39" fillId="0" borderId="30" xfId="0" applyNumberFormat="1" applyFont="1" applyFill="1" applyBorder="1" applyAlignment="1" applyProtection="1">
      <alignment horizontal="center" vertical="center" shrinkToFit="1"/>
    </xf>
    <xf numFmtId="0" fontId="7" fillId="0" borderId="29" xfId="0" applyFont="1" applyBorder="1" applyAlignment="1">
      <alignment horizontal="center" vertical="center"/>
    </xf>
    <xf numFmtId="0" fontId="7" fillId="0" borderId="28" xfId="0" applyFont="1" applyBorder="1" applyAlignment="1">
      <alignment horizontal="center" vertical="center"/>
    </xf>
    <xf numFmtId="0" fontId="7" fillId="0" borderId="10" xfId="0" applyFont="1" applyBorder="1" applyAlignment="1">
      <alignment horizontal="center" vertical="center"/>
    </xf>
    <xf numFmtId="0" fontId="34" fillId="0" borderId="42" xfId="0" applyFont="1" applyFill="1" applyBorder="1" applyAlignment="1" applyProtection="1">
      <alignment horizontal="center" vertical="center" shrinkToFit="1"/>
    </xf>
    <xf numFmtId="0" fontId="34" fillId="0" borderId="0" xfId="0" applyFont="1" applyFill="1" applyBorder="1" applyAlignment="1" applyProtection="1">
      <alignment horizontal="center" vertical="center" shrinkToFit="1"/>
    </xf>
    <xf numFmtId="0" fontId="34" fillId="0" borderId="133" xfId="0" applyFont="1" applyFill="1" applyBorder="1" applyAlignment="1" applyProtection="1">
      <alignment horizontal="center" vertical="center" shrinkToFit="1"/>
    </xf>
    <xf numFmtId="0" fontId="34" fillId="0" borderId="132" xfId="0" applyFont="1" applyFill="1" applyBorder="1" applyAlignment="1" applyProtection="1">
      <alignment horizontal="center" vertical="center" shrinkToFit="1"/>
    </xf>
    <xf numFmtId="0" fontId="34" fillId="0" borderId="20" xfId="0" applyFont="1" applyFill="1" applyBorder="1" applyAlignment="1" applyProtection="1">
      <alignment horizontal="center" vertical="center" shrinkToFit="1"/>
    </xf>
    <xf numFmtId="0" fontId="4" fillId="0" borderId="6" xfId="0" applyFont="1" applyBorder="1" applyAlignment="1">
      <alignment horizontal="center" vertical="center" shrinkToFit="1"/>
    </xf>
    <xf numFmtId="0" fontId="4" fillId="0" borderId="172" xfId="0" applyFont="1" applyBorder="1" applyAlignment="1">
      <alignment horizontal="center" vertical="center" shrinkToFit="1"/>
    </xf>
    <xf numFmtId="0" fontId="6" fillId="0" borderId="6" xfId="0" applyFont="1" applyBorder="1" applyAlignment="1">
      <alignment horizontal="right" vertical="top" shrinkToFit="1"/>
    </xf>
    <xf numFmtId="0" fontId="6" fillId="0" borderId="43" xfId="0" applyFont="1" applyBorder="1" applyAlignment="1">
      <alignment horizontal="right" vertical="top" shrinkToFit="1"/>
    </xf>
    <xf numFmtId="0" fontId="6" fillId="0" borderId="7" xfId="0" applyFont="1" applyBorder="1" applyAlignment="1">
      <alignment horizontal="right" vertical="top" shrinkToFit="1"/>
    </xf>
    <xf numFmtId="0" fontId="36" fillId="0" borderId="9" xfId="0" applyFont="1" applyFill="1" applyBorder="1" applyAlignment="1" applyProtection="1">
      <alignment horizontal="center" vertical="center" shrinkToFit="1"/>
    </xf>
    <xf numFmtId="0" fontId="36" fillId="0" borderId="28" xfId="0" applyFont="1" applyFill="1" applyBorder="1" applyAlignment="1" applyProtection="1">
      <alignment horizontal="center" vertical="center" shrinkToFit="1"/>
    </xf>
    <xf numFmtId="0" fontId="36" fillId="0" borderId="10" xfId="0" applyFont="1" applyFill="1" applyBorder="1" applyAlignment="1" applyProtection="1">
      <alignment horizontal="center" vertical="center" shrinkToFit="1"/>
    </xf>
    <xf numFmtId="0" fontId="7" fillId="0" borderId="0" xfId="0" applyFont="1" applyBorder="1" applyAlignment="1" applyProtection="1">
      <alignment horizontal="center" vertical="center"/>
    </xf>
    <xf numFmtId="0" fontId="7" fillId="0" borderId="20" xfId="0" applyFont="1" applyBorder="1" applyAlignment="1" applyProtection="1">
      <alignment horizontal="center" vertical="center"/>
    </xf>
    <xf numFmtId="0" fontId="7" fillId="0" borderId="21" xfId="0" applyFont="1" applyBorder="1" applyAlignment="1" applyProtection="1">
      <alignment horizontal="center" vertical="center"/>
    </xf>
    <xf numFmtId="0" fontId="0" fillId="0" borderId="21" xfId="0" applyBorder="1" applyAlignment="1" applyProtection="1">
      <alignment horizontal="center" vertical="center"/>
    </xf>
    <xf numFmtId="0" fontId="0" fillId="0" borderId="0" xfId="0" applyBorder="1" applyAlignment="1" applyProtection="1">
      <alignment horizontal="center" vertical="center"/>
    </xf>
    <xf numFmtId="0" fontId="0" fillId="0" borderId="20" xfId="0" applyBorder="1" applyAlignment="1" applyProtection="1">
      <alignment horizontal="center" vertical="center"/>
    </xf>
    <xf numFmtId="0" fontId="0" fillId="0" borderId="26" xfId="0" applyBorder="1" applyAlignment="1" applyProtection="1">
      <alignment horizontal="center" vertical="center"/>
    </xf>
    <xf numFmtId="0" fontId="0" fillId="0" borderId="23" xfId="0" applyBorder="1" applyAlignment="1" applyProtection="1">
      <alignment horizontal="center" vertical="center"/>
    </xf>
    <xf numFmtId="0" fontId="0" fillId="0" borderId="48" xfId="0" applyBorder="1" applyAlignment="1" applyProtection="1">
      <alignment horizontal="center" vertical="center"/>
    </xf>
    <xf numFmtId="0" fontId="0" fillId="0" borderId="7" xfId="0" applyBorder="1" applyAlignment="1" applyProtection="1">
      <alignment horizontal="center" vertical="center"/>
    </xf>
    <xf numFmtId="0" fontId="36" fillId="0" borderId="6" xfId="0" applyNumberFormat="1" applyFont="1" applyFill="1" applyBorder="1" applyAlignment="1" applyProtection="1">
      <alignment horizontal="center" vertical="center"/>
    </xf>
    <xf numFmtId="0" fontId="38" fillId="0" borderId="43" xfId="0" applyNumberFormat="1" applyFont="1" applyFill="1" applyBorder="1" applyAlignment="1" applyProtection="1"/>
    <xf numFmtId="0" fontId="38" fillId="0" borderId="50" xfId="0" applyNumberFormat="1" applyFont="1" applyFill="1" applyBorder="1" applyAlignment="1" applyProtection="1"/>
    <xf numFmtId="0" fontId="38" fillId="0" borderId="42" xfId="0" applyNumberFormat="1" applyFont="1" applyFill="1" applyBorder="1" applyAlignment="1" applyProtection="1"/>
    <xf numFmtId="0" fontId="38" fillId="0" borderId="0" xfId="0" applyNumberFormat="1" applyFont="1" applyFill="1" applyAlignment="1" applyProtection="1"/>
    <xf numFmtId="0" fontId="38" fillId="0" borderId="51" xfId="0" applyNumberFormat="1" applyFont="1" applyFill="1" applyBorder="1" applyAlignment="1" applyProtection="1"/>
    <xf numFmtId="0" fontId="38" fillId="0" borderId="52" xfId="0" applyNumberFormat="1" applyFont="1" applyFill="1" applyBorder="1" applyAlignment="1" applyProtection="1"/>
    <xf numFmtId="0" fontId="38" fillId="0" borderId="23" xfId="0" applyNumberFormat="1" applyFont="1" applyFill="1" applyBorder="1" applyAlignment="1" applyProtection="1"/>
    <xf numFmtId="0" fontId="38" fillId="0" borderId="53" xfId="0" applyNumberFormat="1" applyFont="1" applyFill="1" applyBorder="1" applyAlignment="1" applyProtection="1"/>
    <xf numFmtId="177" fontId="4" fillId="8" borderId="46" xfId="0" applyNumberFormat="1" applyFont="1" applyFill="1" applyBorder="1" applyAlignment="1" applyProtection="1">
      <alignment horizontal="left" vertical="center" wrapText="1" shrinkToFit="1"/>
    </xf>
    <xf numFmtId="0" fontId="0" fillId="8" borderId="43" xfId="0" applyFill="1" applyBorder="1" applyAlignment="1" applyProtection="1"/>
    <xf numFmtId="0" fontId="0" fillId="8" borderId="7" xfId="0" applyFill="1" applyBorder="1" applyAlignment="1" applyProtection="1"/>
    <xf numFmtId="0" fontId="0" fillId="8" borderId="39" xfId="0" applyFill="1" applyBorder="1" applyAlignment="1" applyProtection="1"/>
    <xf numFmtId="0" fontId="0" fillId="8" borderId="0" xfId="0" applyFill="1" applyAlignment="1" applyProtection="1"/>
    <xf numFmtId="0" fontId="0" fillId="8" borderId="20" xfId="0" applyFill="1" applyBorder="1" applyAlignment="1" applyProtection="1"/>
    <xf numFmtId="0" fontId="0" fillId="8" borderId="47" xfId="0" applyFill="1" applyBorder="1" applyAlignment="1" applyProtection="1"/>
    <xf numFmtId="0" fontId="0" fillId="8" borderId="23" xfId="0" applyFill="1" applyBorder="1" applyAlignment="1" applyProtection="1"/>
    <xf numFmtId="0" fontId="0" fillId="8" borderId="48" xfId="0" applyFill="1" applyBorder="1" applyAlignment="1" applyProtection="1"/>
    <xf numFmtId="49" fontId="43" fillId="0" borderId="44" xfId="0" applyNumberFormat="1" applyFont="1" applyFill="1" applyBorder="1" applyAlignment="1" applyProtection="1">
      <alignment horizontal="center" vertical="center" shrinkToFit="1"/>
    </xf>
    <xf numFmtId="49" fontId="43" fillId="0" borderId="22" xfId="0" applyNumberFormat="1" applyFont="1" applyFill="1" applyBorder="1" applyAlignment="1" applyProtection="1">
      <alignment horizontal="center" vertical="center" shrinkToFit="1"/>
    </xf>
    <xf numFmtId="49" fontId="43" fillId="0" borderId="14" xfId="0" applyNumberFormat="1" applyFont="1" applyFill="1" applyBorder="1" applyAlignment="1" applyProtection="1">
      <alignment horizontal="center" vertical="center" shrinkToFit="1"/>
    </xf>
    <xf numFmtId="49" fontId="43" fillId="0" borderId="42" xfId="0" applyNumberFormat="1" applyFont="1" applyFill="1" applyBorder="1" applyAlignment="1" applyProtection="1">
      <alignment horizontal="center" vertical="center" shrinkToFit="1"/>
    </xf>
    <xf numFmtId="49" fontId="43" fillId="0" borderId="0" xfId="0" applyNumberFormat="1" applyFont="1" applyFill="1" applyBorder="1" applyAlignment="1" applyProtection="1">
      <alignment horizontal="center" vertical="center" shrinkToFit="1"/>
    </xf>
    <xf numFmtId="49" fontId="43" fillId="0" borderId="25" xfId="0" applyNumberFormat="1" applyFont="1" applyFill="1" applyBorder="1" applyAlignment="1" applyProtection="1">
      <alignment horizontal="center" vertical="center" shrinkToFit="1"/>
    </xf>
    <xf numFmtId="0" fontId="43" fillId="0" borderId="6" xfId="0" applyNumberFormat="1" applyFont="1" applyFill="1" applyBorder="1" applyAlignment="1" applyProtection="1">
      <alignment horizontal="center" vertical="center" shrinkToFit="1"/>
    </xf>
    <xf numFmtId="0" fontId="43" fillId="0" borderId="43" xfId="0" applyNumberFormat="1" applyFont="1" applyFill="1" applyBorder="1" applyAlignment="1" applyProtection="1">
      <alignment horizontal="center" vertical="center" shrinkToFit="1"/>
    </xf>
    <xf numFmtId="0" fontId="43" fillId="0" borderId="54" xfId="0" applyNumberFormat="1" applyFont="1" applyFill="1" applyBorder="1" applyAlignment="1" applyProtection="1">
      <alignment horizontal="center" vertical="center" shrinkToFit="1"/>
    </xf>
    <xf numFmtId="0" fontId="43" fillId="0" borderId="52" xfId="0" applyNumberFormat="1" applyFont="1" applyFill="1" applyBorder="1" applyAlignment="1" applyProtection="1">
      <alignment horizontal="center" vertical="center" shrinkToFit="1"/>
    </xf>
    <xf numFmtId="0" fontId="43" fillId="0" borderId="23" xfId="0" applyNumberFormat="1" applyFont="1" applyFill="1" applyBorder="1" applyAlignment="1" applyProtection="1">
      <alignment horizontal="center" vertical="center" shrinkToFit="1"/>
    </xf>
    <xf numFmtId="0" fontId="43" fillId="0" borderId="27" xfId="0" applyNumberFormat="1" applyFont="1" applyFill="1" applyBorder="1" applyAlignment="1" applyProtection="1">
      <alignment horizontal="center" vertical="center" shrinkToFit="1"/>
    </xf>
    <xf numFmtId="0" fontId="7" fillId="0" borderId="52" xfId="0" applyFont="1" applyFill="1" applyBorder="1" applyAlignment="1" applyProtection="1">
      <alignment horizontal="center" vertical="center"/>
    </xf>
    <xf numFmtId="0" fontId="7" fillId="0" borderId="23" xfId="0" applyFont="1" applyFill="1" applyBorder="1" applyAlignment="1" applyProtection="1">
      <alignment horizontal="center" vertical="center"/>
    </xf>
    <xf numFmtId="0" fontId="7" fillId="0" borderId="48" xfId="0" applyFont="1" applyFill="1" applyBorder="1" applyAlignment="1" applyProtection="1">
      <alignment horizontal="center" vertical="center"/>
    </xf>
    <xf numFmtId="49" fontId="35" fillId="0" borderId="6" xfId="0" applyNumberFormat="1" applyFont="1" applyFill="1" applyBorder="1" applyAlignment="1" applyProtection="1">
      <alignment horizontal="left" vertical="center" shrinkToFit="1"/>
    </xf>
    <xf numFmtId="49" fontId="35" fillId="0" borderId="43" xfId="0" applyNumberFormat="1" applyFont="1" applyFill="1" applyBorder="1" applyAlignment="1" applyProtection="1">
      <alignment horizontal="left" vertical="center" shrinkToFit="1"/>
    </xf>
    <xf numFmtId="49" fontId="35" fillId="0" borderId="7" xfId="0" applyNumberFormat="1" applyFont="1" applyFill="1" applyBorder="1" applyAlignment="1" applyProtection="1">
      <alignment horizontal="left" vertical="center" shrinkToFit="1"/>
    </xf>
    <xf numFmtId="49" fontId="35" fillId="0" borderId="52" xfId="0" applyNumberFormat="1" applyFont="1" applyFill="1" applyBorder="1" applyAlignment="1" applyProtection="1">
      <alignment horizontal="left" vertical="center" shrinkToFit="1"/>
    </xf>
    <xf numFmtId="49" fontId="35" fillId="0" borderId="23" xfId="0" applyNumberFormat="1" applyFont="1" applyFill="1" applyBorder="1" applyAlignment="1" applyProtection="1">
      <alignment horizontal="left" vertical="center" shrinkToFit="1"/>
    </xf>
    <xf numFmtId="49" fontId="35" fillId="0" borderId="48" xfId="0" applyNumberFormat="1" applyFont="1" applyFill="1" applyBorder="1" applyAlignment="1" applyProtection="1">
      <alignment horizontal="left" vertical="center" shrinkToFit="1"/>
    </xf>
    <xf numFmtId="49" fontId="7" fillId="0" borderId="6" xfId="0" applyNumberFormat="1" applyFont="1" applyFill="1" applyBorder="1" applyAlignment="1" applyProtection="1">
      <alignment horizontal="center" vertical="center"/>
    </xf>
    <xf numFmtId="49" fontId="7" fillId="0" borderId="43"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52" xfId="0" applyNumberFormat="1" applyFont="1" applyFill="1" applyBorder="1" applyAlignment="1" applyProtection="1">
      <alignment horizontal="center" vertical="center"/>
    </xf>
    <xf numFmtId="49" fontId="7" fillId="0" borderId="23" xfId="0" applyNumberFormat="1" applyFont="1" applyFill="1" applyBorder="1" applyAlignment="1" applyProtection="1">
      <alignment horizontal="center" vertical="center"/>
    </xf>
    <xf numFmtId="49" fontId="7" fillId="0" borderId="48" xfId="0" applyNumberFormat="1" applyFont="1" applyFill="1" applyBorder="1" applyAlignment="1" applyProtection="1">
      <alignment horizontal="center" vertical="center"/>
    </xf>
    <xf numFmtId="49" fontId="8" fillId="12" borderId="6" xfId="0" applyNumberFormat="1" applyFont="1" applyFill="1" applyBorder="1" applyAlignment="1" applyProtection="1">
      <alignment horizontal="center" vertical="center"/>
    </xf>
    <xf numFmtId="0" fontId="0" fillId="12" borderId="43" xfId="0" applyFill="1" applyBorder="1" applyAlignment="1" applyProtection="1">
      <alignment vertical="center"/>
    </xf>
    <xf numFmtId="0" fontId="0" fillId="12" borderId="50" xfId="0" applyFill="1" applyBorder="1" applyAlignment="1" applyProtection="1">
      <alignment vertical="center"/>
    </xf>
    <xf numFmtId="0" fontId="0" fillId="12" borderId="42" xfId="0" applyFill="1" applyBorder="1" applyAlignment="1" applyProtection="1">
      <alignment vertical="center"/>
    </xf>
    <xf numFmtId="0" fontId="0" fillId="12" borderId="0" xfId="0" applyFill="1" applyAlignment="1" applyProtection="1">
      <alignment vertical="center"/>
    </xf>
    <xf numFmtId="0" fontId="0" fillId="12" borderId="51" xfId="0" applyFill="1" applyBorder="1" applyAlignment="1" applyProtection="1">
      <alignment vertical="center"/>
    </xf>
    <xf numFmtId="0" fontId="0" fillId="12" borderId="52" xfId="0" applyFill="1" applyBorder="1" applyAlignment="1" applyProtection="1">
      <alignment vertical="center"/>
    </xf>
    <xf numFmtId="0" fontId="0" fillId="12" borderId="23" xfId="0" applyFill="1" applyBorder="1" applyAlignment="1" applyProtection="1">
      <alignment vertical="center"/>
    </xf>
    <xf numFmtId="0" fontId="0" fillId="12" borderId="53" xfId="0" applyFill="1" applyBorder="1" applyAlignment="1" applyProtection="1">
      <alignment vertical="center"/>
    </xf>
    <xf numFmtId="0" fontId="0" fillId="8" borderId="43" xfId="0" applyFill="1" applyBorder="1" applyAlignment="1" applyProtection="1">
      <alignment vertical="center"/>
    </xf>
    <xf numFmtId="0" fontId="0" fillId="8" borderId="7" xfId="0" applyFill="1" applyBorder="1" applyAlignment="1" applyProtection="1">
      <alignment vertical="center"/>
    </xf>
    <xf numFmtId="0" fontId="0" fillId="8" borderId="39" xfId="0" applyFill="1" applyBorder="1" applyAlignment="1" applyProtection="1">
      <alignment vertical="center"/>
    </xf>
    <xf numFmtId="0" fontId="0" fillId="8" borderId="0" xfId="0" applyFill="1" applyAlignment="1" applyProtection="1">
      <alignment vertical="center"/>
    </xf>
    <xf numFmtId="0" fontId="0" fillId="8" borderId="20" xfId="0" applyFill="1" applyBorder="1" applyAlignment="1" applyProtection="1">
      <alignment vertical="center"/>
    </xf>
    <xf numFmtId="0" fontId="0" fillId="8" borderId="47" xfId="0" applyFill="1" applyBorder="1" applyAlignment="1" applyProtection="1">
      <alignment vertical="center"/>
    </xf>
    <xf numFmtId="0" fontId="0" fillId="8" borderId="23" xfId="0" applyFill="1" applyBorder="1" applyAlignment="1" applyProtection="1">
      <alignment vertical="center"/>
    </xf>
    <xf numFmtId="0" fontId="0" fillId="8" borderId="48" xfId="0" applyFill="1" applyBorder="1" applyAlignment="1" applyProtection="1">
      <alignment vertical="center"/>
    </xf>
    <xf numFmtId="178" fontId="11" fillId="12" borderId="6" xfId="0" applyNumberFormat="1" applyFont="1" applyFill="1" applyBorder="1" applyAlignment="1" applyProtection="1">
      <alignment horizontal="center" vertical="center" wrapText="1"/>
    </xf>
    <xf numFmtId="178" fontId="11" fillId="12" borderId="43" xfId="0" applyNumberFormat="1" applyFont="1" applyFill="1" applyBorder="1" applyAlignment="1" applyProtection="1">
      <alignment vertical="center" wrapText="1"/>
    </xf>
    <xf numFmtId="178" fontId="11" fillId="12" borderId="50" xfId="0" applyNumberFormat="1" applyFont="1" applyFill="1" applyBorder="1" applyAlignment="1" applyProtection="1">
      <alignment vertical="center" wrapText="1"/>
    </xf>
    <xf numFmtId="178" fontId="11" fillId="12" borderId="42" xfId="0" applyNumberFormat="1" applyFont="1" applyFill="1" applyBorder="1" applyAlignment="1" applyProtection="1">
      <alignment vertical="center" wrapText="1"/>
    </xf>
    <xf numFmtId="178" fontId="11" fillId="12" borderId="0" xfId="0" applyNumberFormat="1" applyFont="1" applyFill="1" applyAlignment="1" applyProtection="1">
      <alignment vertical="center" wrapText="1"/>
    </xf>
    <xf numFmtId="178" fontId="11" fillId="12" borderId="51" xfId="0" applyNumberFormat="1" applyFont="1" applyFill="1" applyBorder="1" applyAlignment="1" applyProtection="1">
      <alignment vertical="center" wrapText="1"/>
    </xf>
    <xf numFmtId="178" fontId="11" fillId="12" borderId="52" xfId="0" applyNumberFormat="1" applyFont="1" applyFill="1" applyBorder="1" applyAlignment="1" applyProtection="1">
      <alignment vertical="center" wrapText="1"/>
    </xf>
    <xf numFmtId="178" fontId="11" fillId="12" borderId="23" xfId="0" applyNumberFormat="1" applyFont="1" applyFill="1" applyBorder="1" applyAlignment="1" applyProtection="1">
      <alignment vertical="center" wrapText="1"/>
    </xf>
    <xf numFmtId="178" fontId="11" fillId="12" borderId="53" xfId="0" applyNumberFormat="1" applyFont="1" applyFill="1" applyBorder="1" applyAlignment="1" applyProtection="1">
      <alignment vertical="center" wrapText="1"/>
    </xf>
    <xf numFmtId="0" fontId="4" fillId="8" borderId="54" xfId="0" applyFont="1" applyFill="1" applyBorder="1" applyAlignment="1" applyProtection="1">
      <alignment horizontal="left" vertical="center" wrapText="1"/>
    </xf>
    <xf numFmtId="0" fontId="4" fillId="8" borderId="25" xfId="0" applyFont="1" applyFill="1" applyBorder="1" applyAlignment="1" applyProtection="1">
      <alignment horizontal="left" vertical="center" wrapText="1"/>
    </xf>
    <xf numFmtId="0" fontId="4" fillId="8" borderId="47" xfId="0" applyFont="1" applyFill="1" applyBorder="1" applyAlignment="1" applyProtection="1">
      <alignment horizontal="left" vertical="center" wrapText="1"/>
    </xf>
    <xf numFmtId="0" fontId="4" fillId="8" borderId="23" xfId="0" applyFont="1" applyFill="1" applyBorder="1" applyAlignment="1" applyProtection="1">
      <alignment horizontal="left" vertical="center" wrapText="1"/>
    </xf>
    <xf numFmtId="0" fontId="4" fillId="8" borderId="27" xfId="0" applyFont="1" applyFill="1" applyBorder="1" applyAlignment="1" applyProtection="1">
      <alignment horizontal="left" vertical="center" wrapText="1"/>
    </xf>
    <xf numFmtId="49" fontId="7" fillId="0" borderId="6" xfId="0" applyNumberFormat="1" applyFont="1" applyFill="1" applyBorder="1" applyAlignment="1" applyProtection="1">
      <alignment horizontal="center" vertical="center" wrapText="1"/>
    </xf>
    <xf numFmtId="0" fontId="0" fillId="0" borderId="43" xfId="0" applyBorder="1" applyAlignment="1" applyProtection="1">
      <alignment vertical="center"/>
    </xf>
    <xf numFmtId="0" fontId="0" fillId="0" borderId="7" xfId="0" applyBorder="1" applyAlignment="1" applyProtection="1">
      <alignment vertical="center"/>
    </xf>
    <xf numFmtId="0" fontId="0" fillId="0" borderId="9" xfId="0" applyBorder="1" applyAlignment="1" applyProtection="1">
      <alignment vertical="center"/>
    </xf>
    <xf numFmtId="0" fontId="0" fillId="0" borderId="28" xfId="0" applyBorder="1" applyAlignment="1" applyProtection="1">
      <alignment vertical="center"/>
    </xf>
    <xf numFmtId="0" fontId="0" fillId="0" borderId="10" xfId="0" applyBorder="1" applyAlignment="1" applyProtection="1">
      <alignment vertical="center"/>
    </xf>
    <xf numFmtId="0" fontId="7" fillId="0" borderId="42" xfId="0" applyFont="1" applyFill="1" applyBorder="1" applyAlignment="1" applyProtection="1">
      <alignment horizontal="center" vertical="top" wrapText="1"/>
    </xf>
    <xf numFmtId="0" fontId="0" fillId="0" borderId="0" xfId="0" applyAlignment="1" applyProtection="1">
      <alignment horizontal="center"/>
    </xf>
    <xf numFmtId="0" fontId="0" fillId="0" borderId="20" xfId="0" applyBorder="1" applyAlignment="1" applyProtection="1">
      <alignment horizontal="center"/>
    </xf>
    <xf numFmtId="0" fontId="0" fillId="0" borderId="9" xfId="0" applyBorder="1" applyAlignment="1" applyProtection="1">
      <alignment horizontal="center"/>
    </xf>
    <xf numFmtId="0" fontId="0" fillId="0" borderId="28" xfId="0" applyBorder="1" applyAlignment="1" applyProtection="1">
      <alignment horizontal="center"/>
    </xf>
    <xf numFmtId="0" fontId="0" fillId="0" borderId="10" xfId="0" applyBorder="1" applyAlignment="1" applyProtection="1">
      <alignment horizontal="center"/>
    </xf>
    <xf numFmtId="0" fontId="7" fillId="0" borderId="54"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30" xfId="0" applyFont="1" applyFill="1" applyBorder="1" applyAlignment="1" applyProtection="1">
      <alignment horizontal="center" vertical="center" wrapText="1"/>
    </xf>
    <xf numFmtId="0" fontId="0" fillId="0" borderId="7" xfId="0" applyBorder="1" applyAlignment="1">
      <alignment horizontal="center" vertical="center"/>
    </xf>
    <xf numFmtId="0" fontId="7" fillId="0" borderId="59" xfId="0" applyFont="1" applyBorder="1" applyAlignment="1">
      <alignment horizontal="center" vertical="center" wrapText="1"/>
    </xf>
    <xf numFmtId="0" fontId="0" fillId="0" borderId="60" xfId="0" applyBorder="1" applyAlignment="1">
      <alignment horizontal="center" vertical="center" wrapText="1"/>
    </xf>
    <xf numFmtId="0" fontId="0" fillId="0" borderId="11" xfId="0" applyBorder="1" applyAlignment="1">
      <alignment horizontal="center" vertical="center" wrapText="1"/>
    </xf>
    <xf numFmtId="0" fontId="36" fillId="0" borderId="43" xfId="0" applyNumberFormat="1" applyFont="1" applyFill="1" applyBorder="1" applyAlignment="1" applyProtection="1">
      <alignment horizontal="center" vertical="center"/>
    </xf>
    <xf numFmtId="0" fontId="36" fillId="0" borderId="50" xfId="0" applyNumberFormat="1" applyFont="1" applyFill="1" applyBorder="1" applyAlignment="1" applyProtection="1">
      <alignment horizontal="center" vertical="center"/>
    </xf>
    <xf numFmtId="0" fontId="36" fillId="0" borderId="42" xfId="0" applyNumberFormat="1" applyFont="1" applyFill="1" applyBorder="1" applyAlignment="1" applyProtection="1">
      <alignment horizontal="center" vertical="center"/>
    </xf>
    <xf numFmtId="0" fontId="36" fillId="0" borderId="0" xfId="0" applyNumberFormat="1" applyFont="1" applyFill="1" applyBorder="1" applyAlignment="1" applyProtection="1">
      <alignment horizontal="center" vertical="center"/>
    </xf>
    <xf numFmtId="0" fontId="36" fillId="0" borderId="51" xfId="0" applyNumberFormat="1" applyFont="1" applyFill="1" applyBorder="1" applyAlignment="1" applyProtection="1">
      <alignment horizontal="center" vertical="center"/>
    </xf>
    <xf numFmtId="0" fontId="36" fillId="0" borderId="9" xfId="0" applyNumberFormat="1" applyFont="1" applyFill="1" applyBorder="1" applyAlignment="1" applyProtection="1">
      <alignment horizontal="center" vertical="center"/>
    </xf>
    <xf numFmtId="0" fontId="36" fillId="0" borderId="28" xfId="0" applyNumberFormat="1" applyFont="1" applyFill="1" applyBorder="1" applyAlignment="1" applyProtection="1">
      <alignment horizontal="center" vertical="center"/>
    </xf>
    <xf numFmtId="0" fontId="36" fillId="0" borderId="57" xfId="0" applyNumberFormat="1" applyFont="1" applyFill="1" applyBorder="1" applyAlignment="1" applyProtection="1">
      <alignment horizontal="center" vertical="center"/>
    </xf>
    <xf numFmtId="177" fontId="4" fillId="8" borderId="43" xfId="0" applyNumberFormat="1" applyFont="1" applyFill="1" applyBorder="1" applyAlignment="1" applyProtection="1">
      <alignment horizontal="left" vertical="center" wrapText="1" shrinkToFit="1"/>
    </xf>
    <xf numFmtId="177" fontId="4" fillId="8" borderId="7" xfId="0" applyNumberFormat="1" applyFont="1" applyFill="1" applyBorder="1" applyAlignment="1" applyProtection="1">
      <alignment horizontal="left" vertical="center" wrapText="1" shrinkToFit="1"/>
    </xf>
    <xf numFmtId="177" fontId="4" fillId="8" borderId="39" xfId="0" applyNumberFormat="1" applyFont="1" applyFill="1" applyBorder="1" applyAlignment="1" applyProtection="1">
      <alignment horizontal="left" vertical="center" wrapText="1" shrinkToFit="1"/>
    </xf>
    <xf numFmtId="177" fontId="4" fillId="8" borderId="0" xfId="0" applyNumberFormat="1" applyFont="1" applyFill="1" applyBorder="1" applyAlignment="1" applyProtection="1">
      <alignment horizontal="left" vertical="center" wrapText="1" shrinkToFit="1"/>
    </xf>
    <xf numFmtId="177" fontId="4" fillId="8" borderId="20" xfId="0" applyNumberFormat="1" applyFont="1" applyFill="1" applyBorder="1" applyAlignment="1" applyProtection="1">
      <alignment horizontal="left" vertical="center" wrapText="1" shrinkToFit="1"/>
    </xf>
    <xf numFmtId="177" fontId="4" fillId="8" borderId="49" xfId="0" applyNumberFormat="1" applyFont="1" applyFill="1" applyBorder="1" applyAlignment="1" applyProtection="1">
      <alignment horizontal="left" vertical="center" wrapText="1" shrinkToFit="1"/>
    </xf>
    <xf numFmtId="177" fontId="4" fillId="8" borderId="28" xfId="0" applyNumberFormat="1" applyFont="1" applyFill="1" applyBorder="1" applyAlignment="1" applyProtection="1">
      <alignment horizontal="left" vertical="center" wrapText="1" shrinkToFit="1"/>
    </xf>
    <xf numFmtId="177" fontId="4" fillId="8" borderId="10" xfId="0" applyNumberFormat="1" applyFont="1" applyFill="1" applyBorder="1" applyAlignment="1" applyProtection="1">
      <alignment horizontal="left" vertical="center" wrapText="1" shrinkToFit="1"/>
    </xf>
    <xf numFmtId="0" fontId="7" fillId="0" borderId="26" xfId="0" applyFont="1" applyFill="1" applyBorder="1" applyAlignment="1" applyProtection="1">
      <alignment horizontal="center" vertical="center"/>
    </xf>
    <xf numFmtId="0" fontId="7" fillId="0" borderId="44" xfId="0" applyFont="1" applyFill="1" applyBorder="1" applyAlignment="1" applyProtection="1">
      <alignment horizontal="center" vertical="center"/>
    </xf>
    <xf numFmtId="0" fontId="35" fillId="0" borderId="44" xfId="0" applyNumberFormat="1" applyFont="1" applyFill="1" applyBorder="1" applyAlignment="1" applyProtection="1">
      <alignment horizontal="left" vertical="center" shrinkToFit="1"/>
    </xf>
    <xf numFmtId="0" fontId="35" fillId="0" borderId="22" xfId="0" applyNumberFormat="1" applyFont="1" applyFill="1" applyBorder="1" applyAlignment="1" applyProtection="1">
      <alignment horizontal="left" vertical="center" shrinkToFit="1"/>
    </xf>
    <xf numFmtId="0" fontId="35" fillId="0" borderId="45" xfId="0" applyNumberFormat="1" applyFont="1" applyFill="1" applyBorder="1" applyAlignment="1" applyProtection="1">
      <alignment horizontal="left" vertical="center" shrinkToFit="1"/>
    </xf>
    <xf numFmtId="0" fontId="35" fillId="0" borderId="42" xfId="0" applyNumberFormat="1" applyFont="1" applyFill="1" applyBorder="1" applyAlignment="1" applyProtection="1">
      <alignment horizontal="left" vertical="center" shrinkToFit="1"/>
    </xf>
    <xf numFmtId="0" fontId="35" fillId="0" borderId="0" xfId="0" applyNumberFormat="1" applyFont="1" applyFill="1" applyBorder="1" applyAlignment="1" applyProtection="1">
      <alignment horizontal="left" vertical="center" shrinkToFit="1"/>
    </xf>
    <xf numFmtId="0" fontId="35" fillId="0" borderId="20" xfId="0" applyNumberFormat="1" applyFont="1" applyFill="1" applyBorder="1" applyAlignment="1" applyProtection="1">
      <alignment horizontal="left" vertical="center" shrinkToFit="1"/>
    </xf>
    <xf numFmtId="49" fontId="7" fillId="0" borderId="44" xfId="0" applyNumberFormat="1" applyFont="1" applyFill="1" applyBorder="1" applyAlignment="1" applyProtection="1">
      <alignment horizontal="center" vertical="center"/>
    </xf>
    <xf numFmtId="49" fontId="7" fillId="0" borderId="22" xfId="0" applyNumberFormat="1" applyFont="1" applyFill="1" applyBorder="1" applyAlignment="1" applyProtection="1">
      <alignment horizontal="center" vertical="center"/>
    </xf>
    <xf numFmtId="49" fontId="7" fillId="0" borderId="45" xfId="0" applyNumberFormat="1" applyFont="1" applyFill="1" applyBorder="1" applyAlignment="1" applyProtection="1">
      <alignment horizontal="center" vertical="center"/>
    </xf>
    <xf numFmtId="49" fontId="7" fillId="0" borderId="42"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49" fontId="7" fillId="0" borderId="20" xfId="0" applyNumberFormat="1" applyFont="1" applyFill="1" applyBorder="1" applyAlignment="1" applyProtection="1">
      <alignment horizontal="center" vertical="center"/>
    </xf>
    <xf numFmtId="0" fontId="52" fillId="0" borderId="29" xfId="0" applyFont="1" applyFill="1" applyBorder="1" applyAlignment="1" applyProtection="1">
      <alignment horizontal="center" vertical="center" shrinkToFit="1"/>
    </xf>
    <xf numFmtId="0" fontId="52" fillId="0" borderId="28" xfId="0" applyFont="1" applyFill="1" applyBorder="1" applyAlignment="1" applyProtection="1">
      <alignment horizontal="center" vertical="center" shrinkToFit="1"/>
    </xf>
    <xf numFmtId="0" fontId="52" fillId="0" borderId="10" xfId="0" applyFont="1" applyFill="1" applyBorder="1" applyAlignment="1" applyProtection="1">
      <alignment horizontal="center" vertical="center" shrinkToFit="1"/>
    </xf>
    <xf numFmtId="0" fontId="34" fillId="0" borderId="9" xfId="0" applyFont="1" applyFill="1" applyBorder="1" applyAlignment="1" applyProtection="1">
      <alignment horizontal="center" vertical="center" wrapText="1"/>
    </xf>
    <xf numFmtId="0" fontId="34" fillId="0" borderId="28" xfId="0"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xf>
    <xf numFmtId="0" fontId="52" fillId="0" borderId="120" xfId="0" applyFont="1" applyFill="1" applyBorder="1" applyAlignment="1" applyProtection="1">
      <alignment horizontal="center" vertical="center"/>
    </xf>
    <xf numFmtId="0" fontId="52" fillId="0" borderId="121" xfId="0" applyFont="1" applyFill="1" applyBorder="1" applyAlignment="1" applyProtection="1">
      <alignment horizontal="center" vertical="center"/>
    </xf>
    <xf numFmtId="0" fontId="52" fillId="0" borderId="122" xfId="0" applyFont="1" applyFill="1" applyBorder="1" applyAlignment="1" applyProtection="1">
      <alignment horizontal="center" vertical="center"/>
    </xf>
    <xf numFmtId="0" fontId="52" fillId="12" borderId="120" xfId="0" applyFont="1" applyFill="1" applyBorder="1" applyAlignment="1" applyProtection="1">
      <alignment horizontal="center" vertical="center"/>
    </xf>
    <xf numFmtId="0" fontId="52" fillId="12" borderId="121" xfId="0" applyFont="1" applyFill="1" applyBorder="1" applyAlignment="1" applyProtection="1">
      <alignment horizontal="center" vertical="center"/>
    </xf>
    <xf numFmtId="0" fontId="52" fillId="12" borderId="122" xfId="0" applyFont="1" applyFill="1" applyBorder="1" applyAlignment="1" applyProtection="1">
      <alignment horizontal="center" vertical="center"/>
    </xf>
    <xf numFmtId="0" fontId="80" fillId="0" borderId="0" xfId="0" applyFont="1" applyAlignment="1">
      <alignment vertical="center"/>
    </xf>
    <xf numFmtId="0" fontId="34" fillId="0" borderId="62" xfId="0" applyFont="1" applyFill="1" applyBorder="1" applyAlignment="1" applyProtection="1">
      <alignment vertical="center" wrapText="1"/>
    </xf>
    <xf numFmtId="0" fontId="34" fillId="0" borderId="43" xfId="0" applyFont="1" applyFill="1" applyBorder="1" applyAlignment="1" applyProtection="1">
      <alignment vertical="center" wrapText="1"/>
    </xf>
    <xf numFmtId="0" fontId="34" fillId="0" borderId="54" xfId="0" applyFont="1" applyFill="1" applyBorder="1" applyAlignment="1" applyProtection="1">
      <alignment vertical="center" wrapText="1"/>
    </xf>
    <xf numFmtId="0" fontId="34" fillId="0" borderId="26" xfId="0" applyFont="1" applyFill="1" applyBorder="1" applyAlignment="1" applyProtection="1">
      <alignment vertical="center" wrapText="1"/>
    </xf>
    <xf numFmtId="0" fontId="34" fillId="0" borderId="23" xfId="0" applyFont="1" applyFill="1" applyBorder="1" applyAlignment="1" applyProtection="1">
      <alignment vertical="center" wrapText="1"/>
    </xf>
    <xf numFmtId="0" fontId="34" fillId="0" borderId="27" xfId="0" applyFont="1" applyFill="1" applyBorder="1" applyAlignment="1" applyProtection="1">
      <alignment vertical="center" wrapText="1"/>
    </xf>
    <xf numFmtId="0" fontId="11" fillId="0" borderId="0" xfId="0" applyFont="1" applyFill="1" applyAlignment="1" applyProtection="1">
      <alignment horizontal="center" vertical="center"/>
    </xf>
    <xf numFmtId="0" fontId="11" fillId="0" borderId="59" xfId="0" applyFont="1" applyFill="1" applyBorder="1" applyAlignment="1" applyProtection="1">
      <alignment horizontal="center" vertical="center"/>
    </xf>
    <xf numFmtId="0" fontId="11" fillId="0" borderId="60" xfId="0" applyFont="1" applyBorder="1" applyAlignment="1" applyProtection="1">
      <alignment horizontal="center" vertical="center"/>
    </xf>
    <xf numFmtId="0" fontId="11" fillId="0" borderId="11" xfId="0" applyFont="1" applyBorder="1" applyAlignment="1" applyProtection="1">
      <alignment horizontal="center" vertical="center"/>
    </xf>
    <xf numFmtId="49" fontId="17" fillId="0" borderId="59" xfId="0" applyNumberFormat="1" applyFont="1" applyFill="1" applyBorder="1" applyAlignment="1" applyProtection="1">
      <alignment horizontal="center" vertical="center" shrinkToFit="1"/>
    </xf>
    <xf numFmtId="49" fontId="17" fillId="0" borderId="60" xfId="0" applyNumberFormat="1" applyFont="1" applyFill="1" applyBorder="1" applyAlignment="1" applyProtection="1">
      <alignment horizontal="center" vertical="center" shrinkToFit="1"/>
    </xf>
    <xf numFmtId="49" fontId="17" fillId="0" borderId="11" xfId="0" applyNumberFormat="1" applyFont="1" applyFill="1" applyBorder="1" applyAlignment="1" applyProtection="1">
      <alignment horizontal="center" vertical="center" shrinkToFit="1"/>
    </xf>
    <xf numFmtId="180" fontId="75" fillId="12" borderId="37" xfId="1" applyNumberFormat="1" applyFont="1" applyFill="1" applyBorder="1" applyAlignment="1" applyProtection="1">
      <alignment horizontal="right" vertical="center" shrinkToFit="1"/>
    </xf>
    <xf numFmtId="180" fontId="75" fillId="12" borderId="145" xfId="1" applyNumberFormat="1" applyFont="1" applyFill="1" applyBorder="1" applyAlignment="1" applyProtection="1">
      <alignment horizontal="right" vertical="center" shrinkToFit="1"/>
    </xf>
    <xf numFmtId="180" fontId="75" fillId="12" borderId="41" xfId="1" applyNumberFormat="1" applyFont="1" applyFill="1" applyBorder="1" applyAlignment="1" applyProtection="1">
      <alignment vertical="center" shrinkToFit="1"/>
    </xf>
    <xf numFmtId="0" fontId="93" fillId="0" borderId="0" xfId="0" applyFont="1" applyAlignment="1">
      <alignment shrinkToFit="1"/>
    </xf>
    <xf numFmtId="0" fontId="94" fillId="0" borderId="0" xfId="0" applyFont="1" applyAlignment="1">
      <alignment vertical="center" shrinkToFit="1"/>
    </xf>
    <xf numFmtId="0" fontId="95" fillId="2" borderId="6" xfId="0" applyFont="1" applyFill="1" applyBorder="1" applyAlignment="1" applyProtection="1">
      <alignment horizontal="right" vertical="center"/>
    </xf>
    <xf numFmtId="0" fontId="95" fillId="2" borderId="43" xfId="0" applyFont="1" applyFill="1" applyBorder="1" applyAlignment="1" applyProtection="1">
      <alignment horizontal="right" vertical="center"/>
    </xf>
    <xf numFmtId="0" fontId="95" fillId="2" borderId="9" xfId="0" applyFont="1" applyFill="1" applyBorder="1" applyAlignment="1" applyProtection="1">
      <alignment horizontal="right" vertical="center"/>
    </xf>
    <xf numFmtId="0" fontId="95" fillId="2" borderId="28" xfId="0" applyFont="1" applyFill="1" applyBorder="1" applyAlignment="1" applyProtection="1">
      <alignment horizontal="right" vertical="center"/>
    </xf>
    <xf numFmtId="0" fontId="12" fillId="2" borderId="43" xfId="0" applyFont="1" applyFill="1" applyBorder="1" applyAlignment="1" applyProtection="1">
      <alignment horizontal="center" vertical="center"/>
    </xf>
    <xf numFmtId="0" fontId="12" fillId="2" borderId="7" xfId="0" applyFont="1" applyFill="1" applyBorder="1" applyAlignment="1" applyProtection="1">
      <alignment horizontal="center" vertical="center"/>
    </xf>
    <xf numFmtId="0" fontId="12" fillId="2" borderId="28" xfId="0" applyFont="1" applyFill="1" applyBorder="1" applyAlignment="1" applyProtection="1">
      <alignment horizontal="center" vertical="center"/>
    </xf>
    <xf numFmtId="0" fontId="12" fillId="2" borderId="10" xfId="0" applyFont="1" applyFill="1" applyBorder="1" applyAlignment="1" applyProtection="1">
      <alignment horizontal="center" vertical="center"/>
    </xf>
    <xf numFmtId="0" fontId="39" fillId="0" borderId="42" xfId="0" applyNumberFormat="1" applyFont="1" applyFill="1" applyBorder="1" applyAlignment="1" applyProtection="1">
      <alignment horizontal="center" vertical="center" shrinkToFit="1"/>
    </xf>
    <xf numFmtId="0" fontId="39" fillId="0" borderId="0" xfId="0" applyNumberFormat="1" applyFont="1" applyFill="1" applyBorder="1" applyAlignment="1" applyProtection="1">
      <alignment horizontal="center" vertical="center" shrinkToFit="1"/>
    </xf>
    <xf numFmtId="0" fontId="39" fillId="0" borderId="25" xfId="0" applyNumberFormat="1" applyFont="1" applyFill="1" applyBorder="1" applyAlignment="1" applyProtection="1">
      <alignment horizontal="center" vertical="center" shrinkToFit="1"/>
    </xf>
    <xf numFmtId="0" fontId="7" fillId="0" borderId="9" xfId="0" applyFont="1" applyFill="1" applyBorder="1" applyAlignment="1" applyProtection="1">
      <alignment horizontal="center" vertical="center"/>
    </xf>
    <xf numFmtId="0" fontId="12" fillId="2" borderId="6" xfId="0" applyFont="1" applyFill="1" applyBorder="1" applyAlignment="1" applyProtection="1">
      <alignment horizontal="center" vertical="center" wrapText="1"/>
    </xf>
    <xf numFmtId="0" fontId="12" fillId="2" borderId="43" xfId="0" applyFont="1" applyFill="1" applyBorder="1" applyAlignment="1" applyProtection="1">
      <alignment horizontal="center" vertical="center" wrapText="1"/>
    </xf>
    <xf numFmtId="0" fontId="12" fillId="2" borderId="7" xfId="0" applyFont="1" applyFill="1" applyBorder="1" applyAlignment="1" applyProtection="1">
      <alignment horizontal="center" vertical="center" wrapText="1"/>
    </xf>
    <xf numFmtId="0" fontId="12" fillId="2" borderId="9" xfId="0" applyFont="1" applyFill="1" applyBorder="1" applyAlignment="1" applyProtection="1">
      <alignment horizontal="center" vertical="center" wrapText="1"/>
    </xf>
    <xf numFmtId="0" fontId="12" fillId="2" borderId="28" xfId="0" applyFont="1" applyFill="1" applyBorder="1" applyAlignment="1" applyProtection="1">
      <alignment horizontal="center" vertical="center" wrapText="1"/>
    </xf>
    <xf numFmtId="0" fontId="12" fillId="2" borderId="10" xfId="0" applyFont="1" applyFill="1" applyBorder="1" applyAlignment="1" applyProtection="1">
      <alignment horizontal="center" vertical="center" wrapText="1"/>
    </xf>
    <xf numFmtId="0" fontId="0" fillId="12" borderId="9" xfId="0" applyFill="1" applyBorder="1" applyProtection="1"/>
    <xf numFmtId="0" fontId="0" fillId="12" borderId="28" xfId="0" applyFill="1" applyBorder="1" applyProtection="1"/>
    <xf numFmtId="0" fontId="0" fillId="12" borderId="30" xfId="0" applyFill="1" applyBorder="1" applyProtection="1"/>
    <xf numFmtId="0" fontId="50" fillId="2" borderId="12" xfId="0" applyFont="1" applyFill="1" applyBorder="1" applyAlignment="1" applyProtection="1">
      <alignment horizontal="center" wrapText="1"/>
    </xf>
    <xf numFmtId="0" fontId="50" fillId="2" borderId="12" xfId="0" applyFont="1" applyFill="1" applyBorder="1" applyAlignment="1" applyProtection="1">
      <alignment horizontal="center"/>
    </xf>
    <xf numFmtId="0" fontId="7" fillId="0" borderId="44" xfId="0" applyNumberFormat="1" applyFont="1" applyFill="1" applyBorder="1" applyAlignment="1" applyProtection="1">
      <alignment horizontal="center" vertical="center"/>
    </xf>
    <xf numFmtId="0" fontId="7" fillId="0" borderId="22" xfId="0" applyNumberFormat="1" applyFont="1" applyFill="1" applyBorder="1" applyAlignment="1" applyProtection="1">
      <alignment horizontal="center" vertical="center"/>
    </xf>
    <xf numFmtId="0" fontId="7" fillId="0" borderId="45" xfId="0" applyNumberFormat="1" applyFont="1" applyFill="1" applyBorder="1" applyAlignment="1" applyProtection="1">
      <alignment horizontal="center" vertical="center"/>
    </xf>
    <xf numFmtId="0" fontId="7" fillId="0" borderId="42" xfId="0" applyNumberFormat="1" applyFont="1" applyFill="1" applyBorder="1" applyAlignment="1" applyProtection="1">
      <alignment horizontal="center" vertical="center"/>
    </xf>
    <xf numFmtId="0" fontId="7" fillId="0" borderId="0" xfId="0" applyNumberFormat="1" applyFont="1" applyFill="1" applyBorder="1" applyAlignment="1" applyProtection="1">
      <alignment horizontal="center" vertical="center"/>
    </xf>
    <xf numFmtId="0" fontId="7" fillId="0" borderId="20" xfId="0" applyNumberFormat="1" applyFont="1" applyFill="1" applyBorder="1" applyAlignment="1" applyProtection="1">
      <alignment horizontal="center" vertical="center"/>
    </xf>
    <xf numFmtId="0" fontId="43" fillId="0" borderId="44" xfId="0" applyNumberFormat="1" applyFont="1" applyFill="1" applyBorder="1" applyAlignment="1" applyProtection="1">
      <alignment horizontal="center" vertical="center" shrinkToFit="1"/>
    </xf>
    <xf numFmtId="0" fontId="43" fillId="0" borderId="22" xfId="0" applyNumberFormat="1" applyFont="1" applyFill="1" applyBorder="1" applyAlignment="1" applyProtection="1">
      <alignment horizontal="center" vertical="center" shrinkToFit="1"/>
    </xf>
    <xf numFmtId="0" fontId="43" fillId="0" borderId="14" xfId="0" applyNumberFormat="1" applyFont="1" applyFill="1" applyBorder="1" applyAlignment="1" applyProtection="1">
      <alignment horizontal="center" vertical="center" shrinkToFit="1"/>
    </xf>
    <xf numFmtId="0" fontId="43" fillId="0" borderId="42" xfId="0" applyNumberFormat="1" applyFont="1" applyFill="1" applyBorder="1" applyAlignment="1" applyProtection="1">
      <alignment horizontal="center" vertical="center" shrinkToFit="1"/>
    </xf>
    <xf numFmtId="0" fontId="43" fillId="0" borderId="0" xfId="0" applyNumberFormat="1" applyFont="1" applyFill="1" applyBorder="1" applyAlignment="1" applyProtection="1">
      <alignment horizontal="center" vertical="center" shrinkToFit="1"/>
    </xf>
    <xf numFmtId="0" fontId="43" fillId="0" borderId="25" xfId="0" applyNumberFormat="1" applyFont="1" applyFill="1" applyBorder="1" applyAlignment="1" applyProtection="1">
      <alignment horizontal="center" vertical="center" shrinkToFit="1"/>
    </xf>
    <xf numFmtId="0" fontId="35" fillId="0" borderId="6" xfId="0" applyNumberFormat="1" applyFont="1" applyFill="1" applyBorder="1" applyAlignment="1" applyProtection="1">
      <alignment horizontal="left" vertical="center" shrinkToFit="1"/>
    </xf>
    <xf numFmtId="0" fontId="35" fillId="0" borderId="43" xfId="0" applyNumberFormat="1" applyFont="1" applyFill="1" applyBorder="1" applyAlignment="1" applyProtection="1">
      <alignment horizontal="left" vertical="center" shrinkToFit="1"/>
    </xf>
    <xf numFmtId="0" fontId="35" fillId="0" borderId="7" xfId="0" applyNumberFormat="1" applyFont="1" applyFill="1" applyBorder="1" applyAlignment="1" applyProtection="1">
      <alignment horizontal="left" vertical="center" shrinkToFit="1"/>
    </xf>
    <xf numFmtId="0" fontId="35" fillId="0" borderId="52" xfId="0" applyNumberFormat="1" applyFont="1" applyFill="1" applyBorder="1" applyAlignment="1" applyProtection="1">
      <alignment horizontal="left" vertical="center" shrinkToFit="1"/>
    </xf>
    <xf numFmtId="0" fontId="35" fillId="0" borderId="23" xfId="0" applyNumberFormat="1" applyFont="1" applyFill="1" applyBorder="1" applyAlignment="1" applyProtection="1">
      <alignment horizontal="left" vertical="center" shrinkToFit="1"/>
    </xf>
    <xf numFmtId="0" fontId="35" fillId="0" borderId="48" xfId="0" applyNumberFormat="1" applyFont="1" applyFill="1" applyBorder="1" applyAlignment="1" applyProtection="1">
      <alignment horizontal="left" vertical="center" shrinkToFit="1"/>
    </xf>
    <xf numFmtId="0" fontId="7" fillId="0" borderId="6" xfId="0" applyNumberFormat="1" applyFont="1" applyFill="1" applyBorder="1" applyAlignment="1" applyProtection="1">
      <alignment horizontal="center" vertical="center"/>
    </xf>
    <xf numFmtId="0" fontId="7" fillId="0" borderId="43" xfId="0" applyNumberFormat="1" applyFont="1" applyFill="1" applyBorder="1" applyAlignment="1" applyProtection="1">
      <alignment horizontal="center" vertical="center"/>
    </xf>
    <xf numFmtId="0" fontId="7" fillId="0" borderId="7" xfId="0" applyNumberFormat="1" applyFont="1" applyFill="1" applyBorder="1" applyAlignment="1" applyProtection="1">
      <alignment horizontal="center" vertical="center"/>
    </xf>
    <xf numFmtId="0" fontId="7" fillId="0" borderId="52" xfId="0" applyNumberFormat="1" applyFont="1" applyFill="1" applyBorder="1" applyAlignment="1" applyProtection="1">
      <alignment horizontal="center" vertical="center"/>
    </xf>
    <xf numFmtId="0" fontId="7" fillId="0" borderId="23" xfId="0" applyNumberFormat="1" applyFont="1" applyFill="1" applyBorder="1" applyAlignment="1" applyProtection="1">
      <alignment horizontal="center" vertical="center"/>
    </xf>
    <xf numFmtId="0" fontId="7" fillId="0" borderId="48" xfId="0" applyNumberFormat="1" applyFont="1" applyFill="1" applyBorder="1" applyAlignment="1" applyProtection="1">
      <alignment horizontal="center" vertical="center"/>
    </xf>
    <xf numFmtId="178" fontId="37" fillId="0" borderId="134" xfId="0" applyNumberFormat="1" applyFont="1" applyFill="1" applyBorder="1" applyAlignment="1" applyProtection="1">
      <alignment horizontal="center" vertical="center" shrinkToFit="1"/>
    </xf>
    <xf numFmtId="178" fontId="37" fillId="0" borderId="40" xfId="0" applyNumberFormat="1" applyFont="1" applyFill="1" applyBorder="1" applyAlignment="1" applyProtection="1">
      <alignment horizontal="center" vertical="center" shrinkToFit="1"/>
    </xf>
    <xf numFmtId="178" fontId="37" fillId="0" borderId="135" xfId="0" applyNumberFormat="1" applyFont="1" applyFill="1" applyBorder="1" applyAlignment="1" applyProtection="1">
      <alignment horizontal="center" vertical="center" shrinkToFit="1"/>
    </xf>
    <xf numFmtId="179" fontId="21" fillId="12" borderId="72" xfId="0" applyNumberFormat="1" applyFont="1" applyFill="1" applyBorder="1" applyAlignment="1" applyProtection="1">
      <alignment vertical="center"/>
    </xf>
    <xf numFmtId="179" fontId="21" fillId="12" borderId="31" xfId="0" applyNumberFormat="1" applyFont="1" applyFill="1" applyBorder="1" applyAlignment="1" applyProtection="1">
      <alignment vertical="center"/>
    </xf>
    <xf numFmtId="179" fontId="21" fillId="12" borderId="73" xfId="0" applyNumberFormat="1" applyFont="1" applyFill="1" applyBorder="1" applyAlignment="1" applyProtection="1">
      <alignment vertical="center"/>
    </xf>
    <xf numFmtId="179" fontId="21" fillId="8" borderId="72" xfId="0" applyNumberFormat="1" applyFont="1" applyFill="1" applyBorder="1" applyAlignment="1" applyProtection="1">
      <alignment vertical="center"/>
    </xf>
    <xf numFmtId="179" fontId="21" fillId="8" borderId="31" xfId="0" applyNumberFormat="1" applyFont="1" applyFill="1" applyBorder="1" applyAlignment="1" applyProtection="1">
      <alignment vertical="center"/>
    </xf>
    <xf numFmtId="179" fontId="21" fillId="8" borderId="73" xfId="0" applyNumberFormat="1" applyFont="1" applyFill="1" applyBorder="1" applyAlignment="1" applyProtection="1">
      <alignment vertical="center"/>
    </xf>
    <xf numFmtId="179" fontId="21" fillId="12" borderId="76" xfId="0" applyNumberFormat="1" applyFont="1" applyFill="1" applyBorder="1" applyAlignment="1" applyProtection="1">
      <alignment vertical="center"/>
    </xf>
    <xf numFmtId="179" fontId="21" fillId="12" borderId="77" xfId="0" applyNumberFormat="1" applyFont="1" applyFill="1" applyBorder="1" applyAlignment="1" applyProtection="1">
      <alignment vertical="center"/>
    </xf>
    <xf numFmtId="179" fontId="21" fillId="12" borderId="78" xfId="0" applyNumberFormat="1" applyFont="1" applyFill="1" applyBorder="1" applyAlignment="1" applyProtection="1">
      <alignment vertical="center"/>
    </xf>
    <xf numFmtId="0" fontId="97" fillId="2" borderId="59" xfId="0" applyFont="1" applyFill="1" applyBorder="1" applyAlignment="1" applyProtection="1">
      <alignment horizontal="right" vertical="center"/>
    </xf>
    <xf numFmtId="0" fontId="97" fillId="2" borderId="60" xfId="0" applyFont="1" applyFill="1" applyBorder="1" applyAlignment="1" applyProtection="1">
      <alignment horizontal="right" vertical="center"/>
    </xf>
    <xf numFmtId="179" fontId="21" fillId="8" borderId="74" xfId="0" applyNumberFormat="1" applyFont="1" applyFill="1" applyBorder="1" applyAlignment="1" applyProtection="1">
      <alignment vertical="center" shrinkToFit="1"/>
    </xf>
    <xf numFmtId="179" fontId="21" fillId="8" borderId="75" xfId="0" applyNumberFormat="1" applyFont="1" applyFill="1" applyBorder="1" applyAlignment="1" applyProtection="1">
      <alignment vertical="center" shrinkToFit="1"/>
    </xf>
    <xf numFmtId="179" fontId="21" fillId="8" borderId="35" xfId="0" applyNumberFormat="1" applyFont="1" applyFill="1" applyBorder="1" applyAlignment="1" applyProtection="1">
      <alignment vertical="center" shrinkToFit="1"/>
    </xf>
    <xf numFmtId="179" fontId="7" fillId="0" borderId="62" xfId="0" applyNumberFormat="1" applyFont="1" applyFill="1" applyBorder="1" applyAlignment="1" applyProtection="1">
      <alignment horizontal="center" vertical="center" wrapText="1"/>
    </xf>
    <xf numFmtId="179" fontId="7" fillId="0" borderId="43" xfId="0" applyNumberFormat="1" applyFont="1" applyFill="1" applyBorder="1" applyAlignment="1" applyProtection="1">
      <alignment horizontal="center" vertical="center"/>
    </xf>
    <xf numFmtId="179" fontId="7" fillId="0" borderId="7" xfId="0" applyNumberFormat="1" applyFont="1" applyFill="1" applyBorder="1" applyAlignment="1" applyProtection="1">
      <alignment horizontal="center" vertical="center"/>
    </xf>
    <xf numFmtId="179" fontId="7" fillId="0" borderId="21" xfId="0" applyNumberFormat="1" applyFont="1" applyFill="1" applyBorder="1" applyAlignment="1" applyProtection="1">
      <alignment horizontal="center" vertical="center"/>
    </xf>
    <xf numFmtId="179" fontId="7" fillId="0" borderId="0" xfId="0" applyNumberFormat="1" applyFont="1" applyFill="1" applyBorder="1" applyAlignment="1" applyProtection="1">
      <alignment horizontal="center" vertical="center"/>
    </xf>
    <xf numFmtId="179" fontId="7" fillId="0" borderId="20" xfId="0" applyNumberFormat="1" applyFont="1" applyFill="1" applyBorder="1" applyAlignment="1" applyProtection="1">
      <alignment horizontal="center" vertical="center"/>
    </xf>
    <xf numFmtId="179" fontId="7" fillId="0" borderId="71" xfId="0" applyNumberFormat="1" applyFont="1" applyFill="1" applyBorder="1" applyAlignment="1" applyProtection="1">
      <alignment horizontal="center" vertical="center"/>
    </xf>
    <xf numFmtId="179" fontId="7" fillId="0" borderId="17" xfId="0" applyNumberFormat="1" applyFont="1" applyFill="1" applyBorder="1" applyAlignment="1" applyProtection="1">
      <alignment horizontal="center" vertical="center"/>
    </xf>
    <xf numFmtId="179" fontId="7" fillId="0" borderId="16" xfId="0" applyNumberFormat="1" applyFont="1" applyFill="1" applyBorder="1" applyAlignment="1" applyProtection="1">
      <alignment horizontal="center" vertical="center"/>
    </xf>
    <xf numFmtId="179" fontId="13" fillId="0" borderId="18" xfId="0" applyNumberFormat="1" applyFont="1" applyFill="1" applyBorder="1" applyAlignment="1" applyProtection="1">
      <alignment vertical="center"/>
    </xf>
    <xf numFmtId="179" fontId="13" fillId="0" borderId="15" xfId="0" applyNumberFormat="1" applyFont="1" applyFill="1" applyBorder="1" applyAlignment="1" applyProtection="1">
      <alignment vertical="center"/>
    </xf>
    <xf numFmtId="179" fontId="13" fillId="0" borderId="3" xfId="0" applyNumberFormat="1" applyFont="1" applyFill="1" applyBorder="1" applyAlignment="1" applyProtection="1">
      <alignment vertical="center"/>
    </xf>
    <xf numFmtId="179" fontId="13" fillId="0" borderId="2" xfId="0" applyNumberFormat="1" applyFont="1" applyFill="1" applyBorder="1" applyAlignment="1" applyProtection="1">
      <alignment vertical="center"/>
    </xf>
    <xf numFmtId="179" fontId="13" fillId="0" borderId="37" xfId="0" applyNumberFormat="1" applyFont="1" applyFill="1" applyBorder="1" applyAlignment="1" applyProtection="1">
      <alignment vertical="center"/>
    </xf>
    <xf numFmtId="179" fontId="13" fillId="0" borderId="5" xfId="0" applyNumberFormat="1" applyFont="1" applyFill="1" applyBorder="1" applyAlignment="1" applyProtection="1">
      <alignment vertical="center"/>
    </xf>
    <xf numFmtId="179" fontId="13" fillId="0" borderId="8" xfId="0" applyNumberFormat="1" applyFont="1" applyFill="1" applyBorder="1" applyAlignment="1" applyProtection="1">
      <alignment vertical="center"/>
    </xf>
    <xf numFmtId="179" fontId="13" fillId="0" borderId="1" xfId="0" applyNumberFormat="1" applyFont="1" applyFill="1" applyBorder="1" applyAlignment="1" applyProtection="1">
      <alignment vertical="center"/>
    </xf>
    <xf numFmtId="179" fontId="13" fillId="0" borderId="4" xfId="0" applyNumberFormat="1" applyFont="1" applyFill="1" applyBorder="1" applyAlignment="1" applyProtection="1">
      <alignment vertical="center"/>
    </xf>
    <xf numFmtId="179" fontId="21" fillId="0" borderId="72" xfId="0" applyNumberFormat="1" applyFont="1" applyFill="1" applyBorder="1" applyAlignment="1" applyProtection="1">
      <alignment vertical="center" shrinkToFit="1"/>
    </xf>
    <xf numFmtId="179" fontId="21" fillId="0" borderId="31" xfId="0" applyNumberFormat="1" applyFont="1" applyFill="1" applyBorder="1" applyAlignment="1" applyProtection="1">
      <alignment vertical="center" shrinkToFit="1"/>
    </xf>
    <xf numFmtId="179" fontId="21" fillId="0" borderId="73" xfId="0" applyNumberFormat="1" applyFont="1" applyFill="1" applyBorder="1" applyAlignment="1" applyProtection="1">
      <alignment vertical="center" shrinkToFit="1"/>
    </xf>
    <xf numFmtId="179" fontId="0" fillId="0" borderId="37" xfId="0" applyNumberFormat="1" applyFont="1" applyFill="1" applyBorder="1" applyAlignment="1" applyProtection="1">
      <alignment vertical="center"/>
    </xf>
    <xf numFmtId="179" fontId="0" fillId="0" borderId="5" xfId="0" applyNumberFormat="1" applyFont="1" applyFill="1" applyBorder="1" applyAlignment="1" applyProtection="1">
      <alignment vertical="center"/>
    </xf>
    <xf numFmtId="179" fontId="0" fillId="0" borderId="15" xfId="0" applyNumberFormat="1" applyFont="1" applyFill="1" applyBorder="1" applyAlignment="1" applyProtection="1">
      <alignment vertical="center"/>
    </xf>
    <xf numFmtId="179" fontId="0" fillId="0" borderId="3" xfId="0" applyNumberFormat="1" applyFont="1" applyFill="1" applyBorder="1" applyAlignment="1" applyProtection="1">
      <alignment vertical="center"/>
    </xf>
    <xf numFmtId="179" fontId="7" fillId="0" borderId="21" xfId="0" applyNumberFormat="1" applyFont="1" applyFill="1" applyBorder="1" applyAlignment="1" applyProtection="1">
      <alignment horizontal="center" vertical="center" wrapText="1"/>
    </xf>
    <xf numFmtId="179" fontId="4" fillId="0" borderId="36" xfId="0" applyNumberFormat="1" applyFont="1" applyFill="1" applyBorder="1" applyAlignment="1" applyProtection="1">
      <alignment vertical="center" wrapText="1"/>
    </xf>
    <xf numFmtId="179" fontId="4" fillId="0" borderId="1" xfId="0" applyNumberFormat="1" applyFont="1" applyFill="1" applyBorder="1" applyAlignment="1" applyProtection="1">
      <alignment vertical="center" wrapText="1"/>
    </xf>
    <xf numFmtId="179" fontId="4" fillId="0" borderId="4" xfId="0" applyNumberFormat="1" applyFont="1" applyFill="1" applyBorder="1" applyAlignment="1" applyProtection="1">
      <alignment vertical="center" wrapText="1"/>
    </xf>
    <xf numFmtId="179" fontId="13" fillId="8" borderId="8" xfId="0" applyNumberFormat="1" applyFont="1" applyFill="1" applyBorder="1" applyAlignment="1" applyProtection="1">
      <alignment vertical="center"/>
    </xf>
    <xf numFmtId="179" fontId="13" fillId="8" borderId="1" xfId="0" applyNumberFormat="1" applyFont="1" applyFill="1" applyBorder="1" applyAlignment="1" applyProtection="1">
      <alignment vertical="center"/>
    </xf>
    <xf numFmtId="179" fontId="0" fillId="8" borderId="1" xfId="0" applyNumberFormat="1" applyFont="1" applyFill="1" applyBorder="1" applyAlignment="1" applyProtection="1">
      <alignment vertical="center" wrapText="1"/>
    </xf>
    <xf numFmtId="179" fontId="0" fillId="8" borderId="4" xfId="0" applyNumberFormat="1" applyFont="1" applyFill="1" applyBorder="1" applyAlignment="1" applyProtection="1">
      <alignment vertical="center" wrapText="1"/>
    </xf>
    <xf numFmtId="179" fontId="4" fillId="0" borderId="66" xfId="0" applyNumberFormat="1" applyFont="1" applyFill="1" applyBorder="1" applyAlignment="1" applyProtection="1">
      <alignment vertical="center" wrapText="1"/>
    </xf>
    <xf numFmtId="179" fontId="4" fillId="0" borderId="13" xfId="0" applyNumberFormat="1" applyFont="1" applyFill="1" applyBorder="1" applyAlignment="1" applyProtection="1">
      <alignment vertical="center" wrapText="1"/>
    </xf>
    <xf numFmtId="179" fontId="0" fillId="0" borderId="33" xfId="0" applyNumberFormat="1" applyFont="1" applyFill="1" applyBorder="1" applyAlignment="1" applyProtection="1">
      <alignment horizontal="center" vertical="center" wrapText="1"/>
    </xf>
    <xf numFmtId="179" fontId="0" fillId="0" borderId="36" xfId="0" applyNumberFormat="1" applyFont="1" applyFill="1" applyBorder="1" applyAlignment="1" applyProtection="1">
      <alignment horizontal="center" vertical="center"/>
    </xf>
    <xf numFmtId="179" fontId="0" fillId="0" borderId="67" xfId="0" applyNumberFormat="1" applyFont="1" applyFill="1" applyBorder="1" applyAlignment="1" applyProtection="1">
      <alignment horizontal="center" vertical="center"/>
    </xf>
    <xf numFmtId="179" fontId="0" fillId="0" borderId="42" xfId="0" applyNumberFormat="1" applyFont="1" applyFill="1" applyBorder="1" applyAlignment="1" applyProtection="1">
      <alignment horizontal="center" vertical="center"/>
    </xf>
    <xf numFmtId="179" fontId="0" fillId="0" borderId="0" xfId="0" applyNumberFormat="1" applyFont="1" applyFill="1" applyBorder="1" applyAlignment="1" applyProtection="1">
      <alignment horizontal="center" vertical="center"/>
    </xf>
    <xf numFmtId="179" fontId="0" fillId="0" borderId="51" xfId="0" applyNumberFormat="1" applyFont="1" applyFill="1" applyBorder="1" applyAlignment="1" applyProtection="1">
      <alignment horizontal="center" vertical="center"/>
    </xf>
    <xf numFmtId="179" fontId="21" fillId="0" borderId="74" xfId="0" applyNumberFormat="1" applyFont="1" applyFill="1" applyBorder="1" applyAlignment="1" applyProtection="1">
      <alignment vertical="center"/>
    </xf>
    <xf numFmtId="179" fontId="21" fillId="0" borderId="75" xfId="0" applyNumberFormat="1" applyFont="1" applyFill="1" applyBorder="1" applyAlignment="1" applyProtection="1">
      <alignment vertical="center"/>
    </xf>
    <xf numFmtId="179" fontId="21" fillId="0" borderId="35" xfId="0" applyNumberFormat="1" applyFont="1" applyFill="1" applyBorder="1" applyAlignment="1" applyProtection="1">
      <alignment vertical="center"/>
    </xf>
    <xf numFmtId="179" fontId="21" fillId="8" borderId="74" xfId="0" applyNumberFormat="1" applyFont="1" applyFill="1" applyBorder="1" applyAlignment="1" applyProtection="1">
      <alignment vertical="center"/>
    </xf>
    <xf numFmtId="179" fontId="21" fillId="8" borderId="75" xfId="0" applyNumberFormat="1" applyFont="1" applyFill="1" applyBorder="1" applyAlignment="1" applyProtection="1">
      <alignment vertical="center"/>
    </xf>
    <xf numFmtId="179" fontId="21" fillId="8" borderId="35" xfId="0" applyNumberFormat="1" applyFont="1" applyFill="1" applyBorder="1" applyAlignment="1" applyProtection="1">
      <alignment vertical="center"/>
    </xf>
    <xf numFmtId="179" fontId="7" fillId="0" borderId="15" xfId="0" applyNumberFormat="1" applyFont="1" applyFill="1" applyBorder="1" applyAlignment="1" applyProtection="1">
      <alignment vertical="center"/>
    </xf>
    <xf numFmtId="179" fontId="7" fillId="0" borderId="3" xfId="0" applyNumberFormat="1" applyFont="1" applyFill="1" applyBorder="1" applyAlignment="1" applyProtection="1">
      <alignment vertical="center"/>
    </xf>
    <xf numFmtId="179" fontId="7" fillId="0" borderId="1" xfId="0" applyNumberFormat="1" applyFont="1" applyFill="1" applyBorder="1" applyAlignment="1" applyProtection="1">
      <alignment vertical="center"/>
    </xf>
    <xf numFmtId="179" fontId="7" fillId="0" borderId="4" xfId="0" applyNumberFormat="1" applyFont="1" applyFill="1" applyBorder="1" applyAlignment="1" applyProtection="1">
      <alignment vertical="center"/>
    </xf>
    <xf numFmtId="179" fontId="4" fillId="0" borderId="37" xfId="0" applyNumberFormat="1" applyFont="1" applyFill="1" applyBorder="1" applyAlignment="1" applyProtection="1">
      <alignment vertical="center"/>
    </xf>
    <xf numFmtId="179" fontId="4" fillId="0" borderId="5" xfId="0" applyNumberFormat="1" applyFont="1" applyFill="1" applyBorder="1" applyAlignment="1" applyProtection="1">
      <alignment vertical="center"/>
    </xf>
    <xf numFmtId="0" fontId="7" fillId="3" borderId="6"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6" xfId="0" applyFont="1" applyFill="1" applyBorder="1" applyAlignment="1">
      <alignment horizontal="center" vertical="top" wrapText="1"/>
    </xf>
    <xf numFmtId="0" fontId="7" fillId="3" borderId="43" xfId="0" applyFont="1" applyFill="1" applyBorder="1" applyAlignment="1">
      <alignment horizontal="center" vertical="top" wrapText="1"/>
    </xf>
    <xf numFmtId="0" fontId="7" fillId="3" borderId="7" xfId="0" applyFont="1" applyFill="1" applyBorder="1" applyAlignment="1">
      <alignment horizontal="center" vertical="top" wrapText="1"/>
    </xf>
    <xf numFmtId="0" fontId="7" fillId="0" borderId="54" xfId="0" applyFont="1" applyBorder="1" applyAlignment="1">
      <alignment horizontal="center" vertical="center" wrapText="1"/>
    </xf>
    <xf numFmtId="0" fontId="0" fillId="0" borderId="43" xfId="0" applyBorder="1" applyAlignment="1">
      <alignment horizontal="center" vertical="center" wrapText="1"/>
    </xf>
    <xf numFmtId="0" fontId="0" fillId="0" borderId="7" xfId="0" applyBorder="1" applyAlignment="1">
      <alignment horizontal="center" vertical="center" wrapText="1"/>
    </xf>
    <xf numFmtId="0" fontId="20" fillId="0" borderId="42" xfId="0" applyFont="1" applyBorder="1" applyAlignment="1">
      <alignment horizontal="center" vertical="center" wrapText="1"/>
    </xf>
    <xf numFmtId="0" fontId="20" fillId="0" borderId="0" xfId="0" applyFont="1" applyAlignment="1">
      <alignment horizontal="center" vertical="center" wrapText="1"/>
    </xf>
    <xf numFmtId="0" fontId="20" fillId="0" borderId="25" xfId="0" applyFont="1" applyBorder="1" applyAlignment="1">
      <alignment horizontal="center" vertical="center" wrapText="1"/>
    </xf>
    <xf numFmtId="0" fontId="20" fillId="3" borderId="42" xfId="0" applyFont="1" applyFill="1" applyBorder="1" applyAlignment="1">
      <alignment horizontal="center" vertical="center" wrapText="1"/>
    </xf>
    <xf numFmtId="0" fontId="20" fillId="3" borderId="0" xfId="0" applyFont="1" applyFill="1" applyAlignment="1">
      <alignment horizontal="center" vertical="center"/>
    </xf>
    <xf numFmtId="0" fontId="20" fillId="3" borderId="20" xfId="0" applyFont="1" applyFill="1" applyBorder="1" applyAlignment="1">
      <alignment horizontal="center" vertical="center"/>
    </xf>
    <xf numFmtId="0" fontId="20" fillId="3" borderId="42" xfId="0" applyFont="1" applyFill="1" applyBorder="1" applyAlignment="1">
      <alignment horizontal="center"/>
    </xf>
    <xf numFmtId="0" fontId="20" fillId="3" borderId="0" xfId="0" applyFont="1" applyFill="1" applyAlignment="1">
      <alignment horizontal="center"/>
    </xf>
    <xf numFmtId="0" fontId="20" fillId="3" borderId="20" xfId="0" applyFont="1" applyFill="1" applyBorder="1" applyAlignment="1">
      <alignment horizontal="center"/>
    </xf>
    <xf numFmtId="0" fontId="7" fillId="12" borderId="9" xfId="0" applyFont="1" applyFill="1" applyBorder="1" applyAlignment="1" applyProtection="1">
      <alignment horizontal="left" vertical="center" wrapText="1"/>
    </xf>
    <xf numFmtId="0" fontId="7" fillId="12" borderId="28" xfId="0" applyFont="1" applyFill="1" applyBorder="1" applyAlignment="1" applyProtection="1">
      <alignment horizontal="left" vertical="center" wrapText="1"/>
    </xf>
    <xf numFmtId="0" fontId="7" fillId="12" borderId="10" xfId="0" applyFont="1" applyFill="1" applyBorder="1" applyAlignment="1" applyProtection="1">
      <alignment horizontal="left" vertical="center" wrapText="1"/>
    </xf>
    <xf numFmtId="0" fontId="35" fillId="0" borderId="9" xfId="0" applyFont="1" applyBorder="1" applyAlignment="1" applyProtection="1">
      <alignment horizontal="center" vertical="center" shrinkToFit="1"/>
      <protection locked="0"/>
    </xf>
    <xf numFmtId="0" fontId="35" fillId="0" borderId="28" xfId="0" applyFont="1" applyBorder="1" applyAlignment="1" applyProtection="1">
      <alignment horizontal="center" vertical="center" shrinkToFit="1"/>
      <protection locked="0"/>
    </xf>
    <xf numFmtId="0" fontId="38" fillId="0" borderId="171" xfId="0" applyFont="1" applyBorder="1" applyAlignment="1">
      <alignment horizontal="center" vertical="center" shrinkToFit="1"/>
    </xf>
    <xf numFmtId="0" fontId="35" fillId="0" borderId="186" xfId="0" applyFont="1" applyBorder="1" applyAlignment="1" applyProtection="1">
      <alignment horizontal="center" vertical="center" shrinkToFit="1"/>
      <protection locked="0"/>
    </xf>
    <xf numFmtId="0" fontId="38" fillId="0" borderId="28" xfId="0" applyFont="1" applyBorder="1" applyAlignment="1" applyProtection="1">
      <alignment horizontal="center" vertical="center" shrinkToFit="1"/>
      <protection locked="0"/>
    </xf>
    <xf numFmtId="0" fontId="38" fillId="0" borderId="10" xfId="0" applyFont="1" applyBorder="1" applyAlignment="1" applyProtection="1">
      <alignment horizontal="center" vertical="center" shrinkToFit="1"/>
      <protection locked="0"/>
    </xf>
    <xf numFmtId="0" fontId="0" fillId="0" borderId="42" xfId="0" applyFill="1" applyBorder="1" applyAlignment="1" applyProtection="1">
      <alignment horizontal="center" vertical="center"/>
    </xf>
    <xf numFmtId="0" fontId="0" fillId="0" borderId="0" xfId="0" applyFill="1" applyBorder="1" applyAlignment="1" applyProtection="1">
      <alignment horizontal="center" vertical="center"/>
    </xf>
    <xf numFmtId="0" fontId="6" fillId="0" borderId="43" xfId="0" applyFont="1" applyFill="1" applyBorder="1" applyAlignment="1" applyProtection="1">
      <alignment horizontal="center" vertical="center"/>
    </xf>
    <xf numFmtId="0" fontId="6" fillId="0" borderId="54"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25" xfId="0" applyFont="1" applyFill="1" applyBorder="1" applyAlignment="1" applyProtection="1">
      <alignment horizontal="center" vertical="center"/>
    </xf>
    <xf numFmtId="0" fontId="7" fillId="0" borderId="48" xfId="0" applyFont="1" applyBorder="1" applyAlignment="1">
      <alignment horizontal="center" vertical="center" wrapText="1"/>
    </xf>
    <xf numFmtId="0" fontId="35" fillId="0" borderId="42" xfId="0" applyFont="1" applyFill="1" applyBorder="1" applyAlignment="1" applyProtection="1">
      <alignment horizontal="left" vertical="center" wrapText="1"/>
    </xf>
    <xf numFmtId="0" fontId="35" fillId="0" borderId="0" xfId="0" applyFont="1" applyFill="1" applyBorder="1" applyAlignment="1" applyProtection="1">
      <alignment horizontal="left" vertical="center" wrapText="1"/>
    </xf>
    <xf numFmtId="0" fontId="35" fillId="0" borderId="20" xfId="0" applyFont="1" applyFill="1" applyBorder="1" applyAlignment="1" applyProtection="1">
      <alignment horizontal="left" vertical="center" wrapText="1"/>
    </xf>
    <xf numFmtId="0" fontId="87" fillId="0" borderId="44" xfId="0" applyFont="1" applyFill="1" applyBorder="1" applyAlignment="1" applyProtection="1">
      <alignment horizontal="center" vertical="center" wrapText="1"/>
    </xf>
    <xf numFmtId="0" fontId="87" fillId="0" borderId="22" xfId="0" applyFont="1" applyFill="1" applyBorder="1" applyAlignment="1" applyProtection="1">
      <alignment horizontal="center" vertical="center" wrapText="1"/>
    </xf>
    <xf numFmtId="0" fontId="87" fillId="0" borderId="170" xfId="0" applyFont="1" applyFill="1" applyBorder="1" applyAlignment="1" applyProtection="1">
      <alignment horizontal="center" vertical="center" wrapText="1"/>
    </xf>
    <xf numFmtId="0" fontId="87" fillId="0" borderId="18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99" fillId="2" borderId="6" xfId="0" applyFont="1" applyFill="1" applyBorder="1" applyAlignment="1" applyProtection="1">
      <alignment horizontal="right" vertical="center"/>
    </xf>
    <xf numFmtId="0" fontId="99" fillId="2" borderId="43" xfId="0" applyFont="1" applyFill="1" applyBorder="1" applyAlignment="1" applyProtection="1">
      <alignment horizontal="right" vertical="center"/>
    </xf>
    <xf numFmtId="0" fontId="99" fillId="2" borderId="9" xfId="0" applyFont="1" applyFill="1" applyBorder="1" applyAlignment="1" applyProtection="1">
      <alignment horizontal="right" vertical="center"/>
    </xf>
    <xf numFmtId="0" fontId="99" fillId="2" borderId="28" xfId="0" applyFont="1" applyFill="1" applyBorder="1" applyAlignment="1" applyProtection="1">
      <alignment horizontal="right" vertical="center"/>
    </xf>
    <xf numFmtId="0" fontId="0" fillId="12" borderId="28" xfId="0" applyFill="1" applyBorder="1" applyAlignment="1" applyProtection="1">
      <alignment horizontal="center" vertical="center"/>
    </xf>
    <xf numFmtId="49" fontId="8" fillId="12" borderId="54" xfId="0" applyNumberFormat="1" applyFont="1" applyFill="1" applyBorder="1" applyAlignment="1" applyProtection="1">
      <alignment horizontal="center" vertical="center" shrinkToFit="1"/>
    </xf>
    <xf numFmtId="49" fontId="8" fillId="12" borderId="25" xfId="0" applyNumberFormat="1" applyFont="1" applyFill="1" applyBorder="1" applyAlignment="1" applyProtection="1">
      <alignment horizontal="center" vertical="center" shrinkToFit="1"/>
    </xf>
    <xf numFmtId="49" fontId="8" fillId="12" borderId="28" xfId="0" applyNumberFormat="1" applyFont="1" applyFill="1" applyBorder="1" applyAlignment="1" applyProtection="1">
      <alignment horizontal="center" vertical="center" shrinkToFit="1"/>
    </xf>
    <xf numFmtId="49" fontId="8" fillId="12" borderId="30" xfId="0" applyNumberFormat="1" applyFont="1" applyFill="1" applyBorder="1" applyAlignment="1" applyProtection="1">
      <alignment horizontal="center" vertical="center" shrinkToFit="1"/>
    </xf>
    <xf numFmtId="49" fontId="8" fillId="12" borderId="9" xfId="0" applyNumberFormat="1" applyFont="1" applyFill="1" applyBorder="1" applyAlignment="1" applyProtection="1">
      <alignment horizontal="center" vertical="center" shrinkToFit="1"/>
    </xf>
    <xf numFmtId="0" fontId="0" fillId="0" borderId="6" xfId="0" applyBorder="1" applyAlignment="1">
      <alignment horizontal="center" vertical="center" wrapText="1"/>
    </xf>
    <xf numFmtId="20" fontId="4" fillId="8" borderId="120" xfId="0" applyNumberFormat="1" applyFont="1" applyFill="1" applyBorder="1" applyAlignment="1">
      <alignment horizontal="center" vertical="center" wrapText="1" shrinkToFit="1"/>
    </xf>
    <xf numFmtId="20" fontId="4" fillId="8" borderId="121" xfId="0" applyNumberFormat="1" applyFont="1" applyFill="1" applyBorder="1" applyAlignment="1">
      <alignment horizontal="center" vertical="center" wrapText="1" shrinkToFit="1"/>
    </xf>
    <xf numFmtId="20" fontId="4" fillId="8" borderId="122" xfId="0" applyNumberFormat="1" applyFont="1" applyFill="1" applyBorder="1" applyAlignment="1">
      <alignment horizontal="center" vertical="center" wrapText="1" shrinkToFit="1"/>
    </xf>
    <xf numFmtId="179" fontId="13" fillId="0" borderId="8" xfId="0" applyNumberFormat="1" applyFont="1" applyFill="1" applyBorder="1" applyAlignment="1" applyProtection="1">
      <alignment vertical="center" shrinkToFit="1"/>
    </xf>
    <xf numFmtId="179" fontId="13" fillId="0" borderId="1" xfId="0" applyNumberFormat="1" applyFont="1" applyFill="1" applyBorder="1" applyAlignment="1" applyProtection="1">
      <alignment vertical="center" shrinkToFit="1"/>
    </xf>
    <xf numFmtId="179" fontId="13" fillId="0" borderId="4" xfId="0" applyNumberFormat="1" applyFont="1" applyFill="1" applyBorder="1" applyAlignment="1" applyProtection="1">
      <alignment vertical="center" shrinkToFit="1"/>
    </xf>
    <xf numFmtId="179" fontId="13" fillId="0" borderId="2" xfId="0" applyNumberFormat="1" applyFont="1" applyFill="1" applyBorder="1" applyAlignment="1" applyProtection="1">
      <alignment vertical="center" wrapText="1"/>
    </xf>
    <xf numFmtId="179" fontId="13" fillId="0" borderId="37" xfId="0" applyNumberFormat="1" applyFont="1" applyFill="1" applyBorder="1" applyAlignment="1" applyProtection="1">
      <alignment vertical="center" wrapText="1"/>
    </xf>
    <xf numFmtId="179" fontId="13" fillId="0" borderId="5" xfId="0" applyNumberFormat="1" applyFont="1" applyFill="1" applyBorder="1" applyAlignment="1" applyProtection="1">
      <alignment vertical="center" wrapText="1"/>
    </xf>
    <xf numFmtId="179" fontId="13" fillId="0" borderId="62" xfId="0" applyNumberFormat="1" applyFont="1" applyFill="1" applyBorder="1" applyAlignment="1" applyProtection="1">
      <alignment horizontal="center" vertical="center" shrinkToFit="1"/>
    </xf>
    <xf numFmtId="179" fontId="13" fillId="0" borderId="43" xfId="0" applyNumberFormat="1" applyFont="1" applyFill="1" applyBorder="1" applyAlignment="1" applyProtection="1">
      <alignment horizontal="center" vertical="center" shrinkToFit="1"/>
    </xf>
    <xf numFmtId="179" fontId="13" fillId="0" borderId="7" xfId="0" applyNumberFormat="1" applyFont="1" applyFill="1" applyBorder="1" applyAlignment="1" applyProtection="1">
      <alignment horizontal="center" vertical="center" shrinkToFit="1"/>
    </xf>
    <xf numFmtId="179" fontId="13" fillId="0" borderId="21" xfId="0" applyNumberFormat="1" applyFont="1" applyFill="1" applyBorder="1" applyAlignment="1" applyProtection="1">
      <alignment horizontal="center" vertical="center" shrinkToFit="1"/>
    </xf>
    <xf numFmtId="179" fontId="13" fillId="0" borderId="0" xfId="0" applyNumberFormat="1" applyFont="1" applyFill="1" applyBorder="1" applyAlignment="1" applyProtection="1">
      <alignment horizontal="center" vertical="center" shrinkToFit="1"/>
    </xf>
    <xf numFmtId="179" fontId="13" fillId="0" borderId="20" xfId="0" applyNumberFormat="1" applyFont="1" applyFill="1" applyBorder="1" applyAlignment="1" applyProtection="1">
      <alignment horizontal="center" vertical="center" shrinkToFit="1"/>
    </xf>
    <xf numFmtId="179" fontId="13" fillId="0" borderId="71" xfId="0" applyNumberFormat="1" applyFont="1" applyFill="1" applyBorder="1" applyAlignment="1" applyProtection="1">
      <alignment horizontal="center" vertical="center" shrinkToFit="1"/>
    </xf>
    <xf numFmtId="179" fontId="13" fillId="0" borderId="17" xfId="0" applyNumberFormat="1" applyFont="1" applyFill="1" applyBorder="1" applyAlignment="1" applyProtection="1">
      <alignment horizontal="center" vertical="center" shrinkToFit="1"/>
    </xf>
    <xf numFmtId="179" fontId="13" fillId="0" borderId="16" xfId="0" applyNumberFormat="1" applyFont="1" applyFill="1" applyBorder="1" applyAlignment="1" applyProtection="1">
      <alignment horizontal="center" vertical="center" shrinkToFit="1"/>
    </xf>
    <xf numFmtId="179" fontId="13" fillId="0" borderId="18" xfId="0" applyNumberFormat="1" applyFont="1" applyFill="1" applyBorder="1" applyAlignment="1" applyProtection="1">
      <alignment vertical="center" shrinkToFit="1"/>
    </xf>
    <xf numFmtId="179" fontId="13" fillId="0" borderId="15" xfId="0" applyNumberFormat="1" applyFont="1" applyFill="1" applyBorder="1" applyAlignment="1" applyProtection="1">
      <alignment vertical="center" shrinkToFit="1"/>
    </xf>
    <xf numFmtId="179" fontId="13" fillId="0" borderId="3" xfId="0" applyNumberFormat="1" applyFont="1" applyFill="1" applyBorder="1" applyAlignment="1" applyProtection="1">
      <alignment vertical="center" shrinkToFit="1"/>
    </xf>
    <xf numFmtId="179" fontId="13" fillId="0" borderId="147" xfId="0" applyNumberFormat="1" applyFont="1" applyFill="1" applyBorder="1" applyAlignment="1" applyProtection="1">
      <alignment vertical="center" wrapText="1"/>
    </xf>
    <xf numFmtId="179" fontId="13" fillId="0" borderId="109" xfId="0" applyNumberFormat="1" applyFont="1" applyFill="1" applyBorder="1" applyAlignment="1" applyProtection="1">
      <alignment vertical="center" wrapText="1"/>
    </xf>
    <xf numFmtId="179" fontId="13" fillId="0" borderId="148" xfId="0" applyNumberFormat="1" applyFont="1" applyFill="1" applyBorder="1" applyAlignment="1" applyProtection="1">
      <alignment vertical="center" wrapText="1"/>
    </xf>
    <xf numFmtId="179" fontId="13" fillId="8" borderId="59" xfId="0" applyNumberFormat="1" applyFont="1" applyFill="1" applyBorder="1" applyAlignment="1" applyProtection="1">
      <alignment vertical="center" shrinkToFit="1"/>
    </xf>
    <xf numFmtId="179" fontId="13" fillId="8" borderId="60" xfId="0" applyNumberFormat="1" applyFont="1" applyFill="1" applyBorder="1" applyAlignment="1" applyProtection="1">
      <alignment vertical="center" shrinkToFit="1"/>
    </xf>
    <xf numFmtId="179" fontId="13" fillId="8" borderId="11" xfId="0" applyNumberFormat="1" applyFont="1" applyFill="1" applyBorder="1" applyAlignment="1" applyProtection="1">
      <alignment vertical="center" shrinkToFit="1"/>
    </xf>
    <xf numFmtId="179" fontId="13" fillId="0" borderId="6" xfId="0" applyNumberFormat="1" applyFont="1" applyFill="1" applyBorder="1" applyAlignment="1" applyProtection="1">
      <alignment horizontal="center" vertical="center" shrinkToFit="1"/>
    </xf>
    <xf numFmtId="179" fontId="13" fillId="0" borderId="42" xfId="0" applyNumberFormat="1" applyFont="1" applyFill="1" applyBorder="1" applyAlignment="1" applyProtection="1">
      <alignment horizontal="center" vertical="center" shrinkToFit="1"/>
    </xf>
    <xf numFmtId="179" fontId="13" fillId="0" borderId="9" xfId="0" applyNumberFormat="1" applyFont="1" applyFill="1" applyBorder="1" applyAlignment="1" applyProtection="1">
      <alignment horizontal="center" vertical="center" shrinkToFit="1"/>
    </xf>
    <xf numFmtId="179" fontId="13" fillId="0" borderId="28" xfId="0" applyNumberFormat="1" applyFont="1" applyFill="1" applyBorder="1" applyAlignment="1" applyProtection="1">
      <alignment horizontal="center" vertical="center" shrinkToFit="1"/>
    </xf>
    <xf numFmtId="179" fontId="13" fillId="0" borderId="10" xfId="0" applyNumberFormat="1" applyFont="1" applyFill="1" applyBorder="1" applyAlignment="1" applyProtection="1">
      <alignment horizontal="center" vertical="center" shrinkToFit="1"/>
    </xf>
    <xf numFmtId="179" fontId="13" fillId="0" borderId="120" xfId="0" applyNumberFormat="1" applyFont="1" applyFill="1" applyBorder="1" applyAlignment="1" applyProtection="1">
      <alignment vertical="center" shrinkToFit="1"/>
    </xf>
    <xf numFmtId="179" fontId="13" fillId="0" borderId="121" xfId="0" applyNumberFormat="1" applyFont="1" applyFill="1" applyBorder="1" applyAlignment="1" applyProtection="1">
      <alignment vertical="center" shrinkToFit="1"/>
    </xf>
    <xf numFmtId="179" fontId="13" fillId="0" borderId="122" xfId="0" applyNumberFormat="1" applyFont="1" applyFill="1" applyBorder="1" applyAlignment="1" applyProtection="1">
      <alignment vertical="center" shrinkToFit="1"/>
    </xf>
    <xf numFmtId="179" fontId="13" fillId="0" borderId="59" xfId="0" applyNumberFormat="1" applyFont="1" applyFill="1" applyBorder="1" applyAlignment="1" applyProtection="1">
      <alignment vertical="center" shrinkToFit="1"/>
    </xf>
    <xf numFmtId="179" fontId="13" fillId="0" borderId="60" xfId="0" applyNumberFormat="1" applyFont="1" applyFill="1" applyBorder="1" applyAlignment="1" applyProtection="1">
      <alignment vertical="center" shrinkToFit="1"/>
    </xf>
    <xf numFmtId="179" fontId="13" fillId="0" borderId="11" xfId="0" applyNumberFormat="1" applyFont="1" applyFill="1" applyBorder="1" applyAlignment="1" applyProtection="1">
      <alignment vertical="center" shrinkToFit="1"/>
    </xf>
    <xf numFmtId="0" fontId="12" fillId="2" borderId="64" xfId="0" applyFont="1" applyFill="1" applyBorder="1" applyAlignment="1" applyProtection="1">
      <alignment horizontal="center" vertical="center" wrapText="1"/>
    </xf>
    <xf numFmtId="0" fontId="12" fillId="2" borderId="64" xfId="0" applyFont="1" applyFill="1" applyBorder="1" applyAlignment="1" applyProtection="1">
      <alignment horizontal="center" vertical="center"/>
    </xf>
    <xf numFmtId="0" fontId="12" fillId="2" borderId="34" xfId="0" applyFont="1" applyFill="1" applyBorder="1" applyAlignment="1" applyProtection="1">
      <alignment horizontal="center" vertical="center"/>
    </xf>
    <xf numFmtId="0" fontId="20" fillId="3" borderId="42" xfId="0" applyFont="1" applyFill="1" applyBorder="1" applyAlignment="1">
      <alignment horizontal="center" vertical="center"/>
    </xf>
    <xf numFmtId="49" fontId="43" fillId="0" borderId="6" xfId="0" applyNumberFormat="1" applyFont="1" applyFill="1" applyBorder="1" applyAlignment="1" applyProtection="1">
      <alignment horizontal="center" vertical="center" shrinkToFit="1"/>
    </xf>
    <xf numFmtId="49" fontId="43" fillId="0" borderId="43" xfId="0" applyNumberFormat="1" applyFont="1" applyFill="1" applyBorder="1" applyAlignment="1" applyProtection="1">
      <alignment horizontal="center" vertical="center" shrinkToFit="1"/>
    </xf>
    <xf numFmtId="49" fontId="43" fillId="0" borderId="54" xfId="0" applyNumberFormat="1" applyFont="1" applyFill="1" applyBorder="1" applyAlignment="1" applyProtection="1">
      <alignment horizontal="center" vertical="center" shrinkToFit="1"/>
    </xf>
    <xf numFmtId="49" fontId="43" fillId="0" borderId="52" xfId="0" applyNumberFormat="1" applyFont="1" applyFill="1" applyBorder="1" applyAlignment="1" applyProtection="1">
      <alignment horizontal="center" vertical="center" shrinkToFit="1"/>
    </xf>
    <xf numFmtId="49" fontId="43" fillId="0" borderId="23" xfId="0" applyNumberFormat="1" applyFont="1" applyFill="1" applyBorder="1" applyAlignment="1" applyProtection="1">
      <alignment horizontal="center" vertical="center" shrinkToFit="1"/>
    </xf>
    <xf numFmtId="49" fontId="43" fillId="0" borderId="27" xfId="0" applyNumberFormat="1" applyFont="1" applyFill="1" applyBorder="1" applyAlignment="1" applyProtection="1">
      <alignment horizontal="center" vertical="center" shrinkToFit="1"/>
    </xf>
    <xf numFmtId="49" fontId="8" fillId="12" borderId="42" xfId="0" applyNumberFormat="1" applyFont="1" applyFill="1" applyBorder="1" applyAlignment="1" applyProtection="1">
      <alignment horizontal="center" vertical="center"/>
    </xf>
    <xf numFmtId="0" fontId="0" fillId="12" borderId="0" xfId="0" applyFill="1" applyBorder="1" applyAlignment="1" applyProtection="1">
      <alignment vertical="center"/>
    </xf>
    <xf numFmtId="0" fontId="0" fillId="8" borderId="0" xfId="0" applyFill="1" applyBorder="1" applyAlignment="1" applyProtection="1">
      <alignment vertical="center"/>
    </xf>
    <xf numFmtId="178" fontId="11" fillId="12" borderId="42" xfId="0" applyNumberFormat="1" applyFont="1" applyFill="1" applyBorder="1" applyAlignment="1" applyProtection="1">
      <alignment horizontal="center" vertical="center" wrapText="1"/>
    </xf>
    <xf numFmtId="178" fontId="11" fillId="12" borderId="0" xfId="0" applyNumberFormat="1" applyFont="1" applyFill="1" applyBorder="1" applyAlignment="1" applyProtection="1">
      <alignment vertical="center" wrapText="1"/>
    </xf>
    <xf numFmtId="0" fontId="38" fillId="0" borderId="0" xfId="0" applyNumberFormat="1" applyFont="1" applyFill="1" applyBorder="1" applyAlignment="1" applyProtection="1"/>
    <xf numFmtId="0" fontId="0" fillId="8" borderId="0" xfId="0" applyFill="1" applyBorder="1" applyAlignment="1" applyProtection="1"/>
    <xf numFmtId="0" fontId="0" fillId="8" borderId="121" xfId="0" applyFill="1" applyBorder="1" applyAlignment="1" applyProtection="1">
      <alignment horizontal="center"/>
    </xf>
    <xf numFmtId="0" fontId="0" fillId="8" borderId="122" xfId="0" applyFill="1" applyBorder="1" applyAlignment="1" applyProtection="1">
      <alignment horizontal="center"/>
    </xf>
    <xf numFmtId="0" fontId="0" fillId="8" borderId="43" xfId="0" applyFill="1" applyBorder="1" applyAlignment="1" applyProtection="1">
      <alignment horizontal="left" vertical="center" wrapText="1" shrinkToFit="1"/>
    </xf>
    <xf numFmtId="0" fontId="0" fillId="8" borderId="7" xfId="0" applyFill="1" applyBorder="1" applyAlignment="1" applyProtection="1">
      <alignment horizontal="left" vertical="center" wrapText="1" shrinkToFit="1"/>
    </xf>
    <xf numFmtId="0" fontId="0" fillId="8" borderId="39" xfId="0" applyFill="1" applyBorder="1" applyAlignment="1" applyProtection="1">
      <alignment horizontal="left" vertical="center" wrapText="1" shrinkToFit="1"/>
    </xf>
    <xf numFmtId="0" fontId="0" fillId="8" borderId="0" xfId="0" applyFill="1" applyBorder="1" applyAlignment="1" applyProtection="1">
      <alignment horizontal="left" vertical="center" wrapText="1" shrinkToFit="1"/>
    </xf>
    <xf numFmtId="0" fontId="0" fillId="8" borderId="20" xfId="0" applyFill="1" applyBorder="1" applyAlignment="1" applyProtection="1">
      <alignment horizontal="left" vertical="center" wrapText="1" shrinkToFit="1"/>
    </xf>
    <xf numFmtId="0" fontId="0" fillId="8" borderId="49" xfId="0" applyFill="1" applyBorder="1" applyAlignment="1" applyProtection="1">
      <alignment horizontal="left" vertical="center" wrapText="1" shrinkToFit="1"/>
    </xf>
    <xf numFmtId="0" fontId="0" fillId="8" borderId="28" xfId="0" applyFill="1" applyBorder="1" applyAlignment="1" applyProtection="1">
      <alignment horizontal="left" vertical="center" wrapText="1" shrinkToFit="1"/>
    </xf>
    <xf numFmtId="0" fontId="0" fillId="8" borderId="10" xfId="0" applyFill="1" applyBorder="1" applyAlignment="1" applyProtection="1">
      <alignment horizontal="left" vertical="center" wrapText="1" shrinkToFit="1"/>
    </xf>
    <xf numFmtId="0" fontId="0" fillId="8" borderId="43" xfId="0" applyFill="1" applyBorder="1" applyAlignment="1" applyProtection="1">
      <alignment horizontal="left" vertical="center" wrapText="1"/>
    </xf>
    <xf numFmtId="0" fontId="0" fillId="8" borderId="7" xfId="0" applyFill="1" applyBorder="1" applyAlignment="1" applyProtection="1">
      <alignment horizontal="left" vertical="center" wrapText="1"/>
    </xf>
    <xf numFmtId="0" fontId="0" fillId="8" borderId="39" xfId="0" applyFill="1" applyBorder="1" applyAlignment="1" applyProtection="1">
      <alignment horizontal="left" vertical="center" wrapText="1"/>
    </xf>
    <xf numFmtId="0" fontId="0" fillId="8" borderId="0" xfId="0" applyFill="1" applyBorder="1" applyAlignment="1" applyProtection="1">
      <alignment horizontal="left" vertical="center" wrapText="1"/>
    </xf>
    <xf numFmtId="0" fontId="0" fillId="8" borderId="20" xfId="0" applyFill="1" applyBorder="1" applyAlignment="1" applyProtection="1">
      <alignment horizontal="left" vertical="center" wrapText="1"/>
    </xf>
    <xf numFmtId="0" fontId="0" fillId="8" borderId="49" xfId="0" applyFill="1" applyBorder="1" applyAlignment="1" applyProtection="1">
      <alignment horizontal="left" vertical="center" wrapText="1"/>
    </xf>
    <xf numFmtId="0" fontId="0" fillId="8" borderId="28" xfId="0" applyFill="1" applyBorder="1" applyAlignment="1" applyProtection="1">
      <alignment horizontal="left" vertical="center" wrapText="1"/>
    </xf>
    <xf numFmtId="0" fontId="0" fillId="8" borderId="10" xfId="0" applyFill="1" applyBorder="1" applyAlignment="1" applyProtection="1">
      <alignment horizontal="left" vertical="center" wrapText="1"/>
    </xf>
    <xf numFmtId="0" fontId="0" fillId="0" borderId="0" xfId="0" applyBorder="1" applyAlignment="1" applyProtection="1">
      <alignment horizontal="center" vertical="center" wrapText="1"/>
    </xf>
    <xf numFmtId="0" fontId="0" fillId="0" borderId="20" xfId="0" applyBorder="1" applyAlignment="1" applyProtection="1">
      <alignment horizontal="center" vertical="center" wrapText="1"/>
    </xf>
    <xf numFmtId="0" fontId="87" fillId="0" borderId="185" xfId="0" applyFont="1" applyFill="1" applyBorder="1" applyAlignment="1" applyProtection="1">
      <alignment horizontal="center" vertical="center" wrapText="1" shrinkToFit="1"/>
    </xf>
    <xf numFmtId="0" fontId="7" fillId="0" borderId="6" xfId="0" applyFont="1" applyFill="1" applyBorder="1" applyAlignment="1" applyProtection="1">
      <alignment horizontal="center" vertical="center" shrinkToFit="1"/>
    </xf>
    <xf numFmtId="0" fontId="7" fillId="0" borderId="43" xfId="0" applyFont="1" applyFill="1" applyBorder="1" applyAlignment="1" applyProtection="1">
      <alignment horizontal="center" vertical="center" shrinkToFit="1"/>
    </xf>
    <xf numFmtId="0" fontId="7" fillId="0" borderId="7" xfId="0" applyFont="1" applyFill="1" applyBorder="1" applyAlignment="1" applyProtection="1">
      <alignment horizontal="center" vertical="center" shrinkToFit="1"/>
    </xf>
    <xf numFmtId="0" fontId="0" fillId="12" borderId="6" xfId="0" applyFill="1" applyBorder="1" applyAlignment="1" applyProtection="1">
      <alignment horizontal="center" vertical="center"/>
    </xf>
    <xf numFmtId="0" fontId="7" fillId="0" borderId="9" xfId="0" applyFont="1" applyFill="1" applyBorder="1" applyAlignment="1" applyProtection="1">
      <alignment horizontal="center" vertical="center" textRotation="255" shrinkToFit="1"/>
    </xf>
    <xf numFmtId="0" fontId="7" fillId="0" borderId="28" xfId="0" applyFont="1" applyFill="1" applyBorder="1" applyAlignment="1" applyProtection="1">
      <alignment horizontal="center" vertical="center" textRotation="255" shrinkToFit="1"/>
    </xf>
    <xf numFmtId="0" fontId="7" fillId="0" borderId="10" xfId="0" applyFont="1" applyFill="1" applyBorder="1" applyAlignment="1" applyProtection="1">
      <alignment horizontal="center" vertical="center" textRotation="255" shrinkToFit="1"/>
    </xf>
    <xf numFmtId="0" fontId="7" fillId="0" borderId="42" xfId="0" applyFont="1" applyBorder="1" applyAlignment="1">
      <alignment horizontal="center" vertical="center"/>
    </xf>
    <xf numFmtId="0" fontId="7" fillId="0" borderId="0" xfId="0" applyFont="1" applyBorder="1" applyAlignment="1">
      <alignment horizontal="center" vertical="center"/>
    </xf>
    <xf numFmtId="0" fontId="7" fillId="0" borderId="20" xfId="0" applyFont="1" applyBorder="1" applyAlignment="1">
      <alignment horizontal="center" vertical="center"/>
    </xf>
    <xf numFmtId="0" fontId="7" fillId="0" borderId="52" xfId="0" applyFont="1" applyBorder="1" applyAlignment="1">
      <alignment horizontal="center" vertical="center"/>
    </xf>
    <xf numFmtId="0" fontId="87" fillId="0" borderId="6" xfId="0" applyFont="1" applyFill="1" applyBorder="1" applyAlignment="1" applyProtection="1">
      <alignment horizontal="center" vertical="center" wrapText="1"/>
    </xf>
    <xf numFmtId="0" fontId="87" fillId="0" borderId="43" xfId="0" applyFont="1" applyFill="1" applyBorder="1" applyAlignment="1" applyProtection="1">
      <alignment horizontal="center" vertical="center" wrapText="1"/>
    </xf>
    <xf numFmtId="0" fontId="87" fillId="0" borderId="172" xfId="0" applyFont="1" applyFill="1" applyBorder="1" applyAlignment="1" applyProtection="1">
      <alignment horizontal="center" vertical="center" wrapText="1"/>
    </xf>
    <xf numFmtId="0" fontId="87" fillId="0" borderId="18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shrinkToFit="1"/>
    </xf>
    <xf numFmtId="0" fontId="6" fillId="0" borderId="6" xfId="0" applyFont="1" applyFill="1" applyBorder="1" applyAlignment="1" applyProtection="1">
      <alignment horizontal="right" vertical="top" shrinkToFit="1"/>
    </xf>
    <xf numFmtId="0" fontId="6" fillId="0" borderId="43" xfId="0" applyFont="1" applyFill="1" applyBorder="1" applyAlignment="1" applyProtection="1">
      <alignment horizontal="right" vertical="top" shrinkToFit="1"/>
    </xf>
    <xf numFmtId="0" fontId="6" fillId="0" borderId="7" xfId="0" applyFont="1" applyFill="1" applyBorder="1" applyAlignment="1" applyProtection="1">
      <alignment horizontal="right" vertical="top" shrinkToFit="1"/>
    </xf>
    <xf numFmtId="0" fontId="98" fillId="2" borderId="60" xfId="0" applyFont="1" applyFill="1" applyBorder="1" applyProtection="1"/>
    <xf numFmtId="0" fontId="98" fillId="2" borderId="11" xfId="0" applyFont="1" applyFill="1" applyBorder="1" applyProtection="1"/>
    <xf numFmtId="0" fontId="34" fillId="0" borderId="9" xfId="0" applyFont="1" applyFill="1" applyBorder="1" applyAlignment="1" applyProtection="1">
      <alignment horizontal="center" vertical="center" shrinkToFit="1"/>
    </xf>
    <xf numFmtId="0" fontId="34" fillId="0" borderId="28" xfId="0" applyFont="1" applyFill="1" applyBorder="1" applyAlignment="1" applyProtection="1">
      <alignment horizontal="center" vertical="center" shrinkToFit="1"/>
    </xf>
    <xf numFmtId="0" fontId="34" fillId="0" borderId="171" xfId="0" applyFont="1" applyFill="1" applyBorder="1" applyAlignment="1" applyProtection="1">
      <alignment horizontal="center" vertical="center" shrinkToFit="1"/>
    </xf>
    <xf numFmtId="0" fontId="34" fillId="0" borderId="186" xfId="0" applyFont="1" applyFill="1" applyBorder="1" applyAlignment="1" applyProtection="1">
      <alignment horizontal="center" vertical="center" shrinkToFit="1"/>
    </xf>
    <xf numFmtId="0" fontId="34" fillId="0" borderId="10" xfId="0" applyFont="1" applyFill="1" applyBorder="1" applyAlignment="1" applyProtection="1">
      <alignment horizontal="center" vertical="center" shrinkToFit="1"/>
    </xf>
    <xf numFmtId="0" fontId="34" fillId="0" borderId="42" xfId="0" applyNumberFormat="1" applyFont="1" applyFill="1" applyBorder="1" applyAlignment="1" applyProtection="1">
      <alignment horizontal="center" vertical="center" wrapText="1"/>
    </xf>
    <xf numFmtId="0" fontId="34" fillId="0" borderId="0" xfId="0" applyNumberFormat="1" applyFont="1" applyFill="1" applyBorder="1" applyAlignment="1" applyProtection="1">
      <alignment horizontal="center" vertical="center" wrapText="1"/>
    </xf>
    <xf numFmtId="0" fontId="34" fillId="0" borderId="20" xfId="0" applyNumberFormat="1" applyFont="1" applyFill="1" applyBorder="1" applyAlignment="1" applyProtection="1">
      <alignment horizontal="center" vertical="center" wrapText="1"/>
    </xf>
    <xf numFmtId="0" fontId="34" fillId="0" borderId="9" xfId="0" applyNumberFormat="1" applyFont="1" applyFill="1" applyBorder="1" applyAlignment="1" applyProtection="1">
      <alignment horizontal="center" vertical="center" wrapText="1"/>
    </xf>
    <xf numFmtId="0" fontId="34" fillId="0" borderId="2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xf>
    <xf numFmtId="0" fontId="0" fillId="0" borderId="43" xfId="0" applyBorder="1" applyAlignment="1" applyProtection="1">
      <alignment horizontal="center" vertical="center" wrapText="1"/>
    </xf>
    <xf numFmtId="0" fontId="0" fillId="0" borderId="7" xfId="0" applyBorder="1" applyAlignment="1" applyProtection="1">
      <alignment horizontal="center" vertical="center" wrapText="1"/>
    </xf>
    <xf numFmtId="49" fontId="7" fillId="0" borderId="42" xfId="0" applyNumberFormat="1" applyFont="1" applyFill="1" applyBorder="1" applyAlignment="1" applyProtection="1">
      <alignment horizontal="center" vertical="center" wrapText="1"/>
    </xf>
    <xf numFmtId="0" fontId="0" fillId="0" borderId="0" xfId="0" applyBorder="1" applyAlignment="1" applyProtection="1">
      <alignment vertical="center"/>
    </xf>
    <xf numFmtId="0" fontId="0" fillId="0" borderId="20" xfId="0" applyBorder="1" applyAlignment="1" applyProtection="1">
      <alignment vertical="center"/>
    </xf>
    <xf numFmtId="0" fontId="38" fillId="0" borderId="9" xfId="0" applyNumberFormat="1" applyFont="1" applyFill="1" applyBorder="1" applyAlignment="1" applyProtection="1"/>
    <xf numFmtId="0" fontId="38" fillId="0" borderId="28" xfId="0" applyNumberFormat="1" applyFont="1" applyFill="1" applyBorder="1" applyAlignment="1" applyProtection="1"/>
    <xf numFmtId="0" fontId="38" fillId="0" borderId="57" xfId="0" applyNumberFormat="1" applyFont="1" applyFill="1" applyBorder="1" applyAlignment="1" applyProtection="1"/>
    <xf numFmtId="181" fontId="7" fillId="0" borderId="21" xfId="0" applyNumberFormat="1" applyFont="1" applyBorder="1" applyAlignment="1">
      <alignment horizontal="center" vertical="center" wrapText="1"/>
    </xf>
    <xf numFmtId="181" fontId="7" fillId="0" borderId="0" xfId="0" applyNumberFormat="1" applyFont="1" applyAlignment="1">
      <alignment horizontal="center" vertical="center" wrapText="1"/>
    </xf>
    <xf numFmtId="181" fontId="7" fillId="0" borderId="20" xfId="0" applyNumberFormat="1" applyFont="1" applyBorder="1" applyAlignment="1">
      <alignment horizontal="center" vertical="center" wrapText="1"/>
    </xf>
    <xf numFmtId="0" fontId="18" fillId="0" borderId="42"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7" fillId="0" borderId="21" xfId="0" applyFont="1" applyBorder="1" applyAlignment="1">
      <alignment horizontal="center" vertical="center"/>
    </xf>
    <xf numFmtId="0" fontId="7" fillId="0" borderId="0" xfId="0" applyFont="1" applyAlignment="1">
      <alignment horizontal="center" vertical="center"/>
    </xf>
    <xf numFmtId="0" fontId="35" fillId="0" borderId="42" xfId="0" applyFont="1" applyFill="1" applyBorder="1" applyAlignment="1" applyProtection="1">
      <alignment horizontal="center" vertical="center" shrinkToFit="1"/>
    </xf>
    <xf numFmtId="0" fontId="35" fillId="0" borderId="0" xfId="0" applyFont="1" applyFill="1" applyBorder="1" applyAlignment="1" applyProtection="1">
      <alignment horizontal="center" vertical="center" shrinkToFit="1"/>
    </xf>
    <xf numFmtId="0" fontId="35" fillId="0" borderId="133" xfId="0" applyFont="1" applyFill="1" applyBorder="1" applyAlignment="1" applyProtection="1">
      <alignment horizontal="center" vertical="center" shrinkToFit="1"/>
    </xf>
    <xf numFmtId="0" fontId="35" fillId="0" borderId="132" xfId="0" applyFont="1" applyFill="1" applyBorder="1" applyAlignment="1" applyProtection="1">
      <alignment horizontal="center" vertical="center" shrinkToFit="1"/>
    </xf>
    <xf numFmtId="0" fontId="35" fillId="0" borderId="20" xfId="0" applyFont="1" applyFill="1" applyBorder="1" applyAlignment="1" applyProtection="1">
      <alignment horizontal="center" vertical="center" shrinkToFit="1"/>
    </xf>
    <xf numFmtId="0" fontId="34" fillId="0" borderId="42" xfId="0" applyFont="1" applyFill="1" applyBorder="1" applyAlignment="1" applyProtection="1">
      <alignment horizontal="left" vertical="center" wrapText="1"/>
    </xf>
    <xf numFmtId="0" fontId="34" fillId="0" borderId="0" xfId="0" applyFont="1" applyFill="1" applyBorder="1" applyAlignment="1" applyProtection="1">
      <alignment horizontal="left" vertical="center" wrapText="1"/>
    </xf>
    <xf numFmtId="0" fontId="34" fillId="0" borderId="20" xfId="0" applyFont="1" applyFill="1" applyBorder="1" applyAlignment="1" applyProtection="1">
      <alignment horizontal="left" vertical="center" wrapText="1"/>
    </xf>
    <xf numFmtId="0" fontId="37" fillId="0" borderId="19" xfId="0" applyNumberFormat="1" applyFont="1" applyFill="1" applyBorder="1" applyAlignment="1" applyProtection="1">
      <alignment horizontal="center" vertical="center" shrinkToFit="1"/>
    </xf>
    <xf numFmtId="0" fontId="37" fillId="0" borderId="40" xfId="0" applyNumberFormat="1" applyFont="1" applyFill="1" applyBorder="1" applyAlignment="1" applyProtection="1">
      <alignment horizontal="center" vertical="center" shrinkToFit="1"/>
    </xf>
    <xf numFmtId="0" fontId="37" fillId="0" borderId="135" xfId="0" applyNumberFormat="1" applyFont="1" applyFill="1" applyBorder="1" applyAlignment="1" applyProtection="1">
      <alignment horizontal="center" vertical="center" shrinkToFit="1"/>
    </xf>
    <xf numFmtId="178" fontId="37" fillId="0" borderId="41" xfId="0" applyNumberFormat="1" applyFont="1" applyFill="1" applyBorder="1" applyAlignment="1" applyProtection="1">
      <alignment horizontal="center" vertical="center" shrinkToFit="1"/>
    </xf>
    <xf numFmtId="0" fontId="96" fillId="2" borderId="59" xfId="0" applyFont="1" applyFill="1" applyBorder="1" applyAlignment="1" applyProtection="1">
      <alignment horizontal="right" vertical="center"/>
    </xf>
    <xf numFmtId="0" fontId="96" fillId="2" borderId="60" xfId="0" applyFont="1" applyFill="1" applyBorder="1" applyAlignment="1" applyProtection="1">
      <alignment horizontal="right" vertical="center"/>
    </xf>
  </cellXfs>
  <cellStyles count="3">
    <cellStyle name="桁区切り" xfId="1" builtinId="6"/>
    <cellStyle name="標準" xfId="0" builtinId="0"/>
    <cellStyle name="標準 2" xfId="2"/>
  </cellStyles>
  <dxfs count="58">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FFCC"/>
        </patternFill>
      </fill>
    </dxf>
    <dxf>
      <fill>
        <patternFill>
          <bgColor rgb="FFFFCCCC"/>
        </patternFill>
      </fill>
    </dxf>
    <dxf>
      <fill>
        <patternFill>
          <bgColor rgb="FFCCFFCC"/>
        </patternFill>
      </fill>
    </dxf>
    <dxf>
      <fill>
        <patternFill>
          <bgColor rgb="FFCCFFFF"/>
        </patternFill>
      </fill>
    </dxf>
  </dxfs>
  <tableStyles count="0" defaultTableStyle="TableStyleMedium2" defaultPivotStyle="PivotStyleLight16"/>
  <colors>
    <mruColors>
      <color rgb="FF99CCFF"/>
      <color rgb="FFCCFFCC"/>
      <color rgb="FFFFFFCC"/>
      <color rgb="FF0000FF"/>
      <color rgb="FFCC00CC"/>
      <color rgb="FF006600"/>
      <color rgb="FFFFCCCC"/>
      <color rgb="FFCCFFFF"/>
      <color rgb="FFFF9933"/>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123825</xdr:colOff>
      <xdr:row>0</xdr:row>
      <xdr:rowOff>95250</xdr:rowOff>
    </xdr:from>
    <xdr:to>
      <xdr:col>10</xdr:col>
      <xdr:colOff>676275</xdr:colOff>
      <xdr:row>13</xdr:row>
      <xdr:rowOff>66675</xdr:rowOff>
    </xdr:to>
    <xdr:sp macro="" textlink="">
      <xdr:nvSpPr>
        <xdr:cNvPr id="2" name="下矢印吹き出し 3">
          <a:extLst>
            <a:ext uri="{FF2B5EF4-FFF2-40B4-BE49-F238E27FC236}">
              <a16:creationId xmlns:a16="http://schemas.microsoft.com/office/drawing/2014/main" id="{00000000-0008-0000-0000-000002000000}"/>
            </a:ext>
          </a:extLst>
        </xdr:cNvPr>
        <xdr:cNvSpPr/>
      </xdr:nvSpPr>
      <xdr:spPr bwMode="auto">
        <a:xfrm>
          <a:off x="123825" y="95250"/>
          <a:ext cx="7410450" cy="2200275"/>
        </a:xfrm>
        <a:prstGeom prst="downArrowCallout">
          <a:avLst>
            <a:gd name="adj1" fmla="val 28395"/>
            <a:gd name="adj2" fmla="val 36953"/>
            <a:gd name="adj3" fmla="val 22896"/>
            <a:gd name="adj4" fmla="val 61440"/>
          </a:avLst>
        </a:prstGeom>
        <a:ln w="101600">
          <a:solidFill>
            <a:srgbClr val="33CCFF"/>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r>
            <a:rPr kumimoji="1" lang="ja-JP" altLang="en-US" sz="2800">
              <a:latin typeface="HG創英角ｺﾞｼｯｸUB" panose="020B0909000000000000" pitchFamily="49" charset="-128"/>
              <a:ea typeface="HG創英角ｺﾞｼｯｸUB" panose="020B0909000000000000" pitchFamily="49" charset="-128"/>
            </a:rPr>
            <a:t>　</a:t>
          </a:r>
          <a:r>
            <a:rPr kumimoji="1" lang="ja-JP" altLang="en-US" sz="2800">
              <a:latin typeface="BIZ UDゴシック" panose="020B0400000000000000" pitchFamily="49" charset="-128"/>
              <a:ea typeface="BIZ UDゴシック" panose="020B0400000000000000" pitchFamily="49" charset="-128"/>
            </a:rPr>
            <a:t>社会福祉法人</a:t>
          </a:r>
          <a:r>
            <a:rPr kumimoji="1" lang="en-US" altLang="ja-JP" sz="2800">
              <a:latin typeface="BIZ UDゴシック" panose="020B0400000000000000" pitchFamily="49" charset="-128"/>
              <a:ea typeface="BIZ UDゴシック" panose="020B0400000000000000" pitchFamily="49" charset="-128"/>
            </a:rPr>
            <a:t>(</a:t>
          </a:r>
          <a:r>
            <a:rPr kumimoji="1" lang="ja-JP" altLang="en-US" sz="2800">
              <a:latin typeface="BIZ UDゴシック" panose="020B0400000000000000" pitchFamily="49" charset="-128"/>
              <a:ea typeface="BIZ UDゴシック" panose="020B0400000000000000" pitchFamily="49" charset="-128"/>
            </a:rPr>
            <a:t>認定こども園</a:t>
          </a:r>
          <a:r>
            <a:rPr kumimoji="1" lang="en-US" altLang="ja-JP" sz="2800">
              <a:latin typeface="BIZ UDゴシック" panose="020B0400000000000000" pitchFamily="49" charset="-128"/>
              <a:ea typeface="BIZ UDゴシック" panose="020B0400000000000000" pitchFamily="49" charset="-128"/>
            </a:rPr>
            <a:t>)</a:t>
          </a:r>
          <a:r>
            <a:rPr kumimoji="1" lang="ja-JP" altLang="en-US" sz="2800">
              <a:latin typeface="BIZ UDゴシック" panose="020B0400000000000000" pitchFamily="49" charset="-128"/>
              <a:ea typeface="BIZ UDゴシック" panose="020B0400000000000000" pitchFamily="49" charset="-128"/>
            </a:rPr>
            <a:t>専用の</a:t>
          </a:r>
          <a:endParaRPr kumimoji="1" lang="en-US" altLang="ja-JP" sz="2800">
            <a:latin typeface="BIZ UDゴシック" panose="020B0400000000000000" pitchFamily="49" charset="-128"/>
            <a:ea typeface="BIZ UDゴシック" panose="020B0400000000000000" pitchFamily="49" charset="-128"/>
          </a:endParaRPr>
        </a:p>
        <a:p>
          <a:pPr algn="l"/>
          <a:r>
            <a:rPr kumimoji="1" lang="ja-JP" altLang="en-US" sz="2800">
              <a:latin typeface="BIZ UDゴシック" panose="020B0400000000000000" pitchFamily="49" charset="-128"/>
              <a:ea typeface="BIZ UDゴシック" panose="020B0400000000000000" pitchFamily="49" charset="-128"/>
            </a:rPr>
            <a:t>　かんたん入力シートです。</a:t>
          </a:r>
          <a:endParaRPr kumimoji="1" lang="en-US" altLang="ja-JP" sz="2800">
            <a:latin typeface="BIZ UDゴシック" panose="020B0400000000000000" pitchFamily="49" charset="-128"/>
            <a:ea typeface="BIZ UDゴシック" panose="020B0400000000000000" pitchFamily="49" charset="-128"/>
          </a:endParaRPr>
        </a:p>
        <a:p>
          <a:pPr algn="l"/>
          <a:endParaRPr kumimoji="1" lang="en-US" altLang="ja-JP" sz="2800">
            <a:latin typeface="BIZ UDゴシック" panose="020B0400000000000000" pitchFamily="49" charset="-128"/>
            <a:ea typeface="BIZ UDゴシック" panose="020B0400000000000000" pitchFamily="49" charset="-128"/>
          </a:endParaRPr>
        </a:p>
        <a:p>
          <a:pPr algn="l"/>
          <a:r>
            <a:rPr kumimoji="1" lang="ja-JP" altLang="en-US" sz="2800">
              <a:latin typeface="BIZ UDゴシック" panose="020B0400000000000000" pitchFamily="49" charset="-128"/>
              <a:ea typeface="BIZ UDゴシック" panose="020B0400000000000000" pitchFamily="49" charset="-128"/>
            </a:rPr>
            <a:t>　</a:t>
          </a:r>
          <a:endParaRPr kumimoji="1" lang="en-US" altLang="ja-JP" sz="3200">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1</xdr:col>
      <xdr:colOff>9525</xdr:colOff>
      <xdr:row>14</xdr:row>
      <xdr:rowOff>57150</xdr:rowOff>
    </xdr:from>
    <xdr:to>
      <xdr:col>5</xdr:col>
      <xdr:colOff>171450</xdr:colOff>
      <xdr:row>39</xdr:row>
      <xdr:rowOff>66675</xdr:rowOff>
    </xdr:to>
    <xdr:sp macro="" textlink="">
      <xdr:nvSpPr>
        <xdr:cNvPr id="3" name="下矢印吹き出し 3">
          <a:extLst>
            <a:ext uri="{FF2B5EF4-FFF2-40B4-BE49-F238E27FC236}">
              <a16:creationId xmlns:a16="http://schemas.microsoft.com/office/drawing/2014/main" id="{00000000-0008-0000-0000-000003000000}"/>
            </a:ext>
          </a:extLst>
        </xdr:cNvPr>
        <xdr:cNvSpPr/>
      </xdr:nvSpPr>
      <xdr:spPr bwMode="auto">
        <a:xfrm>
          <a:off x="695325" y="2457450"/>
          <a:ext cx="2905125" cy="4295775"/>
        </a:xfrm>
        <a:prstGeom prst="downArrowCallout">
          <a:avLst>
            <a:gd name="adj1" fmla="val 28395"/>
            <a:gd name="adj2" fmla="val 36953"/>
            <a:gd name="adj3" fmla="val 5812"/>
            <a:gd name="adj4" fmla="val 90825"/>
          </a:avLst>
        </a:prstGeom>
        <a:ln w="1016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2400">
              <a:latin typeface="HG創英角ｺﾞｼｯｸUB" panose="020B0909000000000000" pitchFamily="49" charset="-128"/>
              <a:ea typeface="HG創英角ｺﾞｼｯｸUB" panose="020B0909000000000000" pitchFamily="49" charset="-128"/>
            </a:rPr>
            <a:t>作業１</a:t>
          </a:r>
          <a:endParaRPr kumimoji="1" lang="en-US" altLang="ja-JP" sz="2400">
            <a:latin typeface="HG創英角ｺﾞｼｯｸUB" panose="020B0909000000000000" pitchFamily="49" charset="-128"/>
            <a:ea typeface="HG創英角ｺﾞｼｯｸUB" panose="020B0909000000000000" pitchFamily="49" charset="-128"/>
          </a:endParaRPr>
        </a:p>
        <a:p>
          <a:pPr algn="ctr"/>
          <a:r>
            <a:rPr kumimoji="1" lang="ja-JP" altLang="en-US" sz="2400">
              <a:latin typeface="HG創英角ｺﾞｼｯｸUB" panose="020B0909000000000000" pitchFamily="49" charset="-128"/>
              <a:ea typeface="HG創英角ｺﾞｼｯｸUB" panose="020B0909000000000000" pitchFamily="49" charset="-128"/>
            </a:rPr>
            <a:t>作業２</a:t>
          </a:r>
          <a:endParaRPr kumimoji="1" lang="en-US" altLang="ja-JP" sz="2400">
            <a:latin typeface="HG創英角ｺﾞｼｯｸUB" panose="020B0909000000000000" pitchFamily="49" charset="-128"/>
            <a:ea typeface="HG創英角ｺﾞｼｯｸUB" panose="020B0909000000000000" pitchFamily="49" charset="-128"/>
          </a:endParaRPr>
        </a:p>
        <a:p>
          <a:pPr algn="ctr"/>
          <a:r>
            <a:rPr kumimoji="1" lang="ja-JP" altLang="en-US" sz="2400">
              <a:latin typeface="HG創英角ｺﾞｼｯｸUB" panose="020B0909000000000000" pitchFamily="49" charset="-128"/>
              <a:ea typeface="HG創英角ｺﾞｼｯｸUB" panose="020B0909000000000000" pitchFamily="49" charset="-128"/>
            </a:rPr>
            <a:t>作業３</a:t>
          </a:r>
          <a:endParaRPr kumimoji="1" lang="en-US" altLang="ja-JP" sz="2400">
            <a:latin typeface="HG創英角ｺﾞｼｯｸUB" panose="020B0909000000000000" pitchFamily="49" charset="-128"/>
            <a:ea typeface="HG創英角ｺﾞｼｯｸUB" panose="020B0909000000000000" pitchFamily="49" charset="-128"/>
          </a:endParaRPr>
        </a:p>
        <a:p>
          <a:pPr algn="ctr"/>
          <a:r>
            <a:rPr kumimoji="1" lang="ja-JP" altLang="en-US" sz="2400">
              <a:latin typeface="HG創英角ｺﾞｼｯｸUB" panose="020B0909000000000000" pitchFamily="49" charset="-128"/>
              <a:ea typeface="HG創英角ｺﾞｼｯｸUB" panose="020B0909000000000000" pitchFamily="49" charset="-128"/>
            </a:rPr>
            <a:t>の順に入力します</a:t>
          </a:r>
          <a:endParaRPr kumimoji="1" lang="en-US" altLang="ja-JP" sz="2400">
            <a:latin typeface="HG創英角ｺﾞｼｯｸUB" panose="020B0909000000000000" pitchFamily="49" charset="-128"/>
            <a:ea typeface="HG創英角ｺﾞｼｯｸUB" panose="020B0909000000000000" pitchFamily="49" charset="-128"/>
          </a:endParaRPr>
        </a:p>
        <a:p>
          <a:pPr algn="ctr"/>
          <a:endParaRPr kumimoji="1" lang="ja-JP" altLang="en-US" sz="2400">
            <a:latin typeface="HG創英角ｺﾞｼｯｸUB" panose="020B0909000000000000" pitchFamily="49" charset="-128"/>
            <a:ea typeface="HG創英角ｺﾞｼｯｸUB" panose="020B0909000000000000" pitchFamily="49" charset="-128"/>
          </a:endParaRPr>
        </a:p>
        <a:p>
          <a:pPr algn="ctr"/>
          <a:r>
            <a:rPr kumimoji="1" lang="ja-JP" altLang="en-US" sz="2400">
              <a:latin typeface="HG創英角ｺﾞｼｯｸUB" panose="020B0909000000000000" pitchFamily="49" charset="-128"/>
              <a:ea typeface="HG創英角ｺﾞｼｯｸUB" panose="020B0909000000000000" pitchFamily="49" charset="-128"/>
            </a:rPr>
            <a:t>入力すると</a:t>
          </a:r>
          <a:endParaRPr kumimoji="1" lang="en-US" altLang="ja-JP" sz="2400">
            <a:latin typeface="HG創英角ｺﾞｼｯｸUB" panose="020B0909000000000000" pitchFamily="49" charset="-128"/>
            <a:ea typeface="HG創英角ｺﾞｼｯｸUB" panose="020B0909000000000000" pitchFamily="49" charset="-128"/>
          </a:endParaRPr>
        </a:p>
        <a:p>
          <a:pPr algn="ctr"/>
          <a:r>
            <a:rPr kumimoji="1" lang="ja-JP" altLang="en-US" sz="2400">
              <a:latin typeface="HG創英角ｺﾞｼｯｸUB" panose="020B0909000000000000" pitchFamily="49" charset="-128"/>
              <a:ea typeface="HG創英角ｺﾞｼｯｸUB" panose="020B0909000000000000" pitchFamily="49" charset="-128"/>
            </a:rPr>
            <a:t>提出書類が</a:t>
          </a:r>
          <a:endParaRPr kumimoji="1" lang="en-US" altLang="ja-JP" sz="2400">
            <a:latin typeface="HG創英角ｺﾞｼｯｸUB" panose="020B0909000000000000" pitchFamily="49" charset="-128"/>
            <a:ea typeface="HG創英角ｺﾞｼｯｸUB" panose="020B0909000000000000" pitchFamily="49" charset="-128"/>
          </a:endParaRPr>
        </a:p>
        <a:p>
          <a:pPr algn="ctr"/>
          <a:r>
            <a:rPr kumimoji="1" lang="ja-JP" altLang="en-US" sz="2400">
              <a:latin typeface="HG創英角ｺﾞｼｯｸUB" panose="020B0909000000000000" pitchFamily="49" charset="-128"/>
              <a:ea typeface="HG創英角ｺﾞｼｯｸUB" panose="020B0909000000000000" pitchFamily="49" charset="-128"/>
            </a:rPr>
            <a:t>できます</a:t>
          </a:r>
        </a:p>
        <a:p>
          <a:pPr algn="l"/>
          <a:r>
            <a:rPr kumimoji="1" lang="ja-JP" altLang="en-US" sz="3200">
              <a:latin typeface="HG創英角ｺﾞｼｯｸUB" panose="020B0909000000000000" pitchFamily="49" charset="-128"/>
              <a:ea typeface="HG創英角ｺﾞｼｯｸUB" panose="020B0909000000000000" pitchFamily="49" charset="-128"/>
            </a:rPr>
            <a:t>　</a:t>
          </a:r>
        </a:p>
        <a:p>
          <a:pPr algn="l"/>
          <a:r>
            <a:rPr kumimoji="1" lang="ja-JP" altLang="en-US" sz="3200">
              <a:latin typeface="HG創英角ｺﾞｼｯｸUB" panose="020B0909000000000000" pitchFamily="49" charset="-128"/>
              <a:ea typeface="HG創英角ｺﾞｼｯｸUB" panose="020B0909000000000000" pitchFamily="49" charset="-128"/>
            </a:rPr>
            <a:t>　</a:t>
          </a:r>
          <a:endParaRPr kumimoji="1" lang="en-US" altLang="ja-JP" sz="3200">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5</xdr:col>
      <xdr:colOff>375732</xdr:colOff>
      <xdr:row>14</xdr:row>
      <xdr:rowOff>57150</xdr:rowOff>
    </xdr:from>
    <xdr:to>
      <xdr:col>10</xdr:col>
      <xdr:colOff>428626</xdr:colOff>
      <xdr:row>39</xdr:row>
      <xdr:rowOff>88899</xdr:rowOff>
    </xdr:to>
    <xdr:sp macro="" textlink="">
      <xdr:nvSpPr>
        <xdr:cNvPr id="4" name="下矢印吹き出し 3">
          <a:extLst>
            <a:ext uri="{FF2B5EF4-FFF2-40B4-BE49-F238E27FC236}">
              <a16:creationId xmlns:a16="http://schemas.microsoft.com/office/drawing/2014/main" id="{00000000-0008-0000-0000-000004000000}"/>
            </a:ext>
          </a:extLst>
        </xdr:cNvPr>
        <xdr:cNvSpPr/>
      </xdr:nvSpPr>
      <xdr:spPr bwMode="auto">
        <a:xfrm>
          <a:off x="3804732" y="2457450"/>
          <a:ext cx="3481894" cy="4317999"/>
        </a:xfrm>
        <a:prstGeom prst="downArrowCallout">
          <a:avLst>
            <a:gd name="adj1" fmla="val 28395"/>
            <a:gd name="adj2" fmla="val 36953"/>
            <a:gd name="adj3" fmla="val 5812"/>
            <a:gd name="adj4" fmla="val 90825"/>
          </a:avLst>
        </a:prstGeom>
        <a:ln w="101600">
          <a:solidFill>
            <a:schemeClr val="accent1">
              <a:lumMod val="75000"/>
            </a:schemeClr>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ctr"/>
          <a:r>
            <a:rPr kumimoji="1" lang="ja-JP" altLang="en-US" sz="2400">
              <a:latin typeface="HG創英角ｺﾞｼｯｸUB" panose="020B0909000000000000" pitchFamily="49" charset="-128"/>
              <a:ea typeface="HG創英角ｺﾞｼｯｸUB" panose="020B0909000000000000" pitchFamily="49" charset="-128"/>
            </a:rPr>
            <a:t>入力した後、</a:t>
          </a:r>
          <a:endParaRPr kumimoji="1" lang="en-US" altLang="ja-JP" sz="2400">
            <a:latin typeface="HG創英角ｺﾞｼｯｸUB" panose="020B0909000000000000" pitchFamily="49" charset="-128"/>
            <a:ea typeface="HG創英角ｺﾞｼｯｸUB" panose="020B0909000000000000" pitchFamily="49" charset="-128"/>
          </a:endParaRPr>
        </a:p>
        <a:p>
          <a:pPr algn="ctr"/>
          <a:r>
            <a:rPr kumimoji="1" lang="ja-JP" altLang="en-US" sz="2400">
              <a:latin typeface="HG創英角ｺﾞｼｯｸUB" panose="020B0909000000000000" pitchFamily="49" charset="-128"/>
              <a:ea typeface="HG創英角ｺﾞｼｯｸUB" panose="020B0909000000000000" pitchFamily="49" charset="-128"/>
            </a:rPr>
            <a:t>該当する園の</a:t>
          </a:r>
        </a:p>
        <a:p>
          <a:pPr algn="ctr"/>
          <a:r>
            <a:rPr kumimoji="1" lang="ja-JP" altLang="en-US" sz="2400">
              <a:latin typeface="HG創英角ｺﾞｼｯｸUB" panose="020B0909000000000000" pitchFamily="49" charset="-128"/>
              <a:ea typeface="HG創英角ｺﾞｼｯｸUB" panose="020B0909000000000000" pitchFamily="49" charset="-128"/>
            </a:rPr>
            <a:t>「印刷」シートを</a:t>
          </a:r>
          <a:endParaRPr kumimoji="1" lang="en-US" altLang="ja-JP" sz="2400">
            <a:latin typeface="HG創英角ｺﾞｼｯｸUB" panose="020B0909000000000000" pitchFamily="49" charset="-128"/>
            <a:ea typeface="HG創英角ｺﾞｼｯｸUB" panose="020B0909000000000000" pitchFamily="49" charset="-128"/>
          </a:endParaRPr>
        </a:p>
        <a:p>
          <a:pPr algn="ctr"/>
          <a:r>
            <a:rPr kumimoji="1" lang="ja-JP" altLang="en-US" sz="2400">
              <a:latin typeface="HG創英角ｺﾞｼｯｸUB" panose="020B0909000000000000" pitchFamily="49" charset="-128"/>
              <a:ea typeface="HG創英角ｺﾞｼｯｸUB" panose="020B0909000000000000" pitchFamily="49" charset="-128"/>
            </a:rPr>
            <a:t>出力してください</a:t>
          </a:r>
          <a:endParaRPr kumimoji="1" lang="en-US" altLang="ja-JP" sz="2400">
            <a:latin typeface="HG創英角ｺﾞｼｯｸUB" panose="020B0909000000000000" pitchFamily="49" charset="-128"/>
            <a:ea typeface="HG創英角ｺﾞｼｯｸUB" panose="020B0909000000000000" pitchFamily="49" charset="-128"/>
          </a:endParaRPr>
        </a:p>
        <a:p>
          <a:pPr algn="ctr"/>
          <a:endParaRPr kumimoji="1" lang="en-US" altLang="ja-JP" sz="2400">
            <a:latin typeface="HG創英角ｺﾞｼｯｸUB" panose="020B0909000000000000" pitchFamily="49" charset="-128"/>
            <a:ea typeface="HG創英角ｺﾞｼｯｸUB" panose="020B0909000000000000" pitchFamily="49" charset="-128"/>
          </a:endParaRPr>
        </a:p>
        <a:p>
          <a:pPr algn="ctr"/>
          <a:r>
            <a:rPr kumimoji="1" lang="ja-JP" altLang="en-US" sz="2400">
              <a:latin typeface="HG創英角ｺﾞｼｯｸUB" panose="020B0909000000000000" pitchFamily="49" charset="-128"/>
              <a:ea typeface="HG創英角ｺﾞｼｯｸUB" panose="020B0909000000000000" pitchFamily="49" charset="-128"/>
            </a:rPr>
            <a:t>出力したものは</a:t>
          </a:r>
        </a:p>
        <a:p>
          <a:pPr algn="ctr"/>
          <a:r>
            <a:rPr kumimoji="1" lang="ja-JP" altLang="en-US" sz="2400">
              <a:latin typeface="HG創英角ｺﾞｼｯｸUB" panose="020B0909000000000000" pitchFamily="49" charset="-128"/>
              <a:ea typeface="HG創英角ｺﾞｼｯｸUB" panose="020B0909000000000000" pitchFamily="49" charset="-128"/>
            </a:rPr>
            <a:t> 園の所在地の</a:t>
          </a:r>
          <a:endParaRPr kumimoji="1" lang="en-US" altLang="ja-JP" sz="2400">
            <a:latin typeface="HG創英角ｺﾞｼｯｸUB" panose="020B0909000000000000" pitchFamily="49" charset="-128"/>
            <a:ea typeface="HG創英角ｺﾞｼｯｸUB" panose="020B0909000000000000" pitchFamily="49" charset="-128"/>
          </a:endParaRPr>
        </a:p>
        <a:p>
          <a:pPr algn="ctr"/>
          <a:r>
            <a:rPr kumimoji="1" lang="ja-JP" altLang="en-US" sz="2400">
              <a:latin typeface="HG創英角ｺﾞｼｯｸUB" panose="020B0909000000000000" pitchFamily="49" charset="-128"/>
              <a:ea typeface="HG創英角ｺﾞｼｯｸUB" panose="020B0909000000000000" pitchFamily="49" charset="-128"/>
            </a:rPr>
            <a:t>都道府県に</a:t>
          </a:r>
          <a:endParaRPr kumimoji="1" lang="en-US" altLang="ja-JP" sz="2400">
            <a:latin typeface="HG創英角ｺﾞｼｯｸUB" panose="020B0909000000000000" pitchFamily="49" charset="-128"/>
            <a:ea typeface="HG創英角ｺﾞｼｯｸUB" panose="020B0909000000000000" pitchFamily="49" charset="-128"/>
          </a:endParaRPr>
        </a:p>
        <a:p>
          <a:pPr algn="ctr"/>
          <a:r>
            <a:rPr kumimoji="1" lang="ja-JP" altLang="en-US" sz="2400">
              <a:latin typeface="HG創英角ｺﾞｼｯｸUB" panose="020B0909000000000000" pitchFamily="49" charset="-128"/>
              <a:ea typeface="HG創英角ｺﾞｼｯｸUB" panose="020B0909000000000000" pitchFamily="49" charset="-128"/>
            </a:rPr>
            <a:t>ご提出ください</a:t>
          </a:r>
        </a:p>
        <a:p>
          <a:pPr algn="l"/>
          <a:endParaRPr kumimoji="1" lang="en-US" altLang="ja-JP" sz="3200">
            <a:latin typeface="HG創英角ｺﾞｼｯｸUB" panose="020B0909000000000000" pitchFamily="49" charset="-128"/>
            <a:ea typeface="HG創英角ｺﾞｼｯｸUB" panose="020B0909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247650</xdr:colOff>
      <xdr:row>0</xdr:row>
      <xdr:rowOff>161924</xdr:rowOff>
    </xdr:from>
    <xdr:to>
      <xdr:col>9</xdr:col>
      <xdr:colOff>533400</xdr:colOff>
      <xdr:row>4</xdr:row>
      <xdr:rowOff>114300</xdr:rowOff>
    </xdr:to>
    <xdr:sp macro="" textlink="">
      <xdr:nvSpPr>
        <xdr:cNvPr id="4" name="下矢印吹き出し 3">
          <a:extLst>
            <a:ext uri="{FF2B5EF4-FFF2-40B4-BE49-F238E27FC236}">
              <a16:creationId xmlns:a16="http://schemas.microsoft.com/office/drawing/2014/main" id="{00000000-0008-0000-0100-000004000000}"/>
            </a:ext>
          </a:extLst>
        </xdr:cNvPr>
        <xdr:cNvSpPr/>
      </xdr:nvSpPr>
      <xdr:spPr bwMode="auto">
        <a:xfrm>
          <a:off x="247650" y="161924"/>
          <a:ext cx="7781925" cy="1943101"/>
        </a:xfrm>
        <a:prstGeom prst="downArrowCallout">
          <a:avLst>
            <a:gd name="adj1" fmla="val 25000"/>
            <a:gd name="adj2" fmla="val 80392"/>
            <a:gd name="adj3" fmla="val 24020"/>
            <a:gd name="adj4" fmla="val 65958"/>
          </a:avLst>
        </a:prstGeom>
        <a:ln w="101600">
          <a:solidFill>
            <a:srgbClr val="33CCFF"/>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r>
            <a:rPr kumimoji="1" lang="ja-JP" altLang="en-US" sz="1400"/>
            <a:t>　　</a:t>
          </a:r>
          <a:endParaRPr kumimoji="1" lang="en-US" altLang="ja-JP" sz="1400"/>
        </a:p>
        <a:p>
          <a:pPr algn="l"/>
          <a:r>
            <a:rPr kumimoji="1" lang="ja-JP" altLang="en-US" sz="1400"/>
            <a:t>　</a:t>
          </a:r>
          <a:r>
            <a:rPr kumimoji="1" lang="ja-JP" altLang="en-US" sz="3200">
              <a:latin typeface="BIZ UDPゴシック" panose="020B0400000000000000" pitchFamily="50" charset="-128"/>
              <a:ea typeface="BIZ UDPゴシック" panose="020B0400000000000000" pitchFamily="50" charset="-128"/>
            </a:rPr>
            <a:t>作業１</a:t>
          </a:r>
          <a:endParaRPr kumimoji="1" lang="en-US" altLang="ja-JP" sz="3200">
            <a:latin typeface="BIZ UDPゴシック" panose="020B0400000000000000" pitchFamily="50" charset="-128"/>
            <a:ea typeface="BIZ UDPゴシック" panose="020B0400000000000000" pitchFamily="50" charset="-128"/>
          </a:endParaRPr>
        </a:p>
        <a:p>
          <a:pPr algn="l"/>
          <a:r>
            <a:rPr kumimoji="1" lang="ja-JP" altLang="en-US" sz="2000">
              <a:latin typeface="BIZ UDPゴシック" panose="020B0400000000000000" pitchFamily="50" charset="-128"/>
              <a:ea typeface="BIZ UDPゴシック" panose="020B0400000000000000" pitchFamily="50" charset="-128"/>
            </a:rPr>
            <a:t>　　　矢印の下にある水色欄に、法人について記入してください</a:t>
          </a:r>
          <a:endParaRPr kumimoji="1" lang="en-US" altLang="ja-JP" sz="2000">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85</xdr:row>
      <xdr:rowOff>152400</xdr:rowOff>
    </xdr:from>
    <xdr:to>
      <xdr:col>9</xdr:col>
      <xdr:colOff>744855</xdr:colOff>
      <xdr:row>125</xdr:row>
      <xdr:rowOff>129540</xdr:rowOff>
    </xdr:to>
    <xdr:pic>
      <xdr:nvPicPr>
        <xdr:cNvPr id="18" name="図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22654260"/>
          <a:ext cx="10271760" cy="6393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262732</xdr:colOff>
      <xdr:row>0</xdr:row>
      <xdr:rowOff>95251</xdr:rowOff>
    </xdr:from>
    <xdr:to>
      <xdr:col>9</xdr:col>
      <xdr:colOff>5557</xdr:colOff>
      <xdr:row>6</xdr:row>
      <xdr:rowOff>57151</xdr:rowOff>
    </xdr:to>
    <xdr:sp macro="" textlink="">
      <xdr:nvSpPr>
        <xdr:cNvPr id="2" name="下矢印吹き出し 1">
          <a:extLst>
            <a:ext uri="{FF2B5EF4-FFF2-40B4-BE49-F238E27FC236}">
              <a16:creationId xmlns:a16="http://schemas.microsoft.com/office/drawing/2014/main" id="{00000000-0008-0000-0200-000002000000}"/>
            </a:ext>
          </a:extLst>
        </xdr:cNvPr>
        <xdr:cNvSpPr/>
      </xdr:nvSpPr>
      <xdr:spPr bwMode="auto">
        <a:xfrm>
          <a:off x="1191420" y="95251"/>
          <a:ext cx="10410825" cy="2605088"/>
        </a:xfrm>
        <a:prstGeom prst="downArrowCallout">
          <a:avLst>
            <a:gd name="adj1" fmla="val 15476"/>
            <a:gd name="adj2" fmla="val 25000"/>
            <a:gd name="adj3" fmla="val 25000"/>
            <a:gd name="adj4" fmla="val 67921"/>
          </a:avLst>
        </a:prstGeom>
        <a:ln w="101600">
          <a:solidFill>
            <a:srgbClr val="33CCFF"/>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r>
            <a:rPr kumimoji="1" lang="ja-JP" altLang="en-US" sz="1400"/>
            <a:t>　　</a:t>
          </a:r>
          <a:endParaRPr kumimoji="1" lang="en-US" altLang="ja-JP" sz="1400"/>
        </a:p>
        <a:p>
          <a:pPr algn="l"/>
          <a:r>
            <a:rPr kumimoji="1" lang="ja-JP" altLang="en-US" sz="1400"/>
            <a:t>　</a:t>
          </a:r>
          <a:r>
            <a:rPr kumimoji="1" lang="ja-JP" altLang="en-US" sz="4000">
              <a:latin typeface="BIZ UDゴシック" panose="020B0400000000000000" pitchFamily="49" charset="-128"/>
              <a:ea typeface="BIZ UDゴシック" panose="020B0400000000000000" pitchFamily="49" charset="-128"/>
            </a:rPr>
            <a:t>作業２</a:t>
          </a:r>
          <a:endParaRPr kumimoji="1" lang="en-US" altLang="ja-JP" sz="4000">
            <a:latin typeface="BIZ UDゴシック" panose="020B0400000000000000" pitchFamily="49" charset="-128"/>
            <a:ea typeface="BIZ UDゴシック" panose="020B0400000000000000" pitchFamily="49" charset="-128"/>
          </a:endParaRPr>
        </a:p>
        <a:p>
          <a:pPr algn="l"/>
          <a:r>
            <a:rPr kumimoji="1" lang="ja-JP" altLang="en-US" sz="1400">
              <a:latin typeface="BIZ UDゴシック" panose="020B0400000000000000" pitchFamily="49" charset="-128"/>
              <a:ea typeface="BIZ UDゴシック" panose="020B0400000000000000" pitchFamily="49" charset="-128"/>
            </a:rPr>
            <a:t>　　　</a:t>
          </a:r>
          <a:r>
            <a:rPr kumimoji="1" lang="ja-JP" altLang="en-US" sz="2400">
              <a:latin typeface="BIZ UDゴシック" panose="020B0400000000000000" pitchFamily="49" charset="-128"/>
              <a:ea typeface="BIZ UDゴシック" panose="020B0400000000000000" pitchFamily="49" charset="-128"/>
            </a:rPr>
            <a:t>矢印の下にある色欄に、こども園について記入してください</a:t>
          </a:r>
          <a:endParaRPr kumimoji="1" lang="en-US" altLang="ja-JP" sz="2400">
            <a:latin typeface="BIZ UDゴシック" panose="020B0400000000000000" pitchFamily="49" charset="-128"/>
            <a:ea typeface="BIZ UDゴシック" panose="020B0400000000000000" pitchFamily="49" charset="-128"/>
          </a:endParaRPr>
        </a:p>
        <a:p>
          <a:pPr algn="l"/>
          <a:r>
            <a:rPr kumimoji="1" lang="ja-JP" altLang="en-US" sz="2400">
              <a:latin typeface="BIZ UDゴシック" panose="020B0400000000000000" pitchFamily="49" charset="-128"/>
              <a:ea typeface="BIZ UDゴシック" panose="020B0400000000000000" pitchFamily="49" charset="-128"/>
            </a:rPr>
            <a:t>　</a:t>
          </a:r>
          <a:r>
            <a:rPr kumimoji="1" lang="ja-JP" altLang="en-US" sz="2400" baseline="0">
              <a:latin typeface="BIZ UDゴシック" panose="020B0400000000000000" pitchFamily="49" charset="-128"/>
              <a:ea typeface="BIZ UDゴシック" panose="020B0400000000000000" pitchFamily="49" charset="-128"/>
            </a:rPr>
            <a:t>  </a:t>
          </a:r>
          <a:r>
            <a:rPr kumimoji="1" lang="ja-JP" altLang="en-US" sz="1800" u="dbl" baseline="0">
              <a:solidFill>
                <a:srgbClr val="FF0000"/>
              </a:solidFill>
              <a:latin typeface="BIZ UDゴシック" panose="020B0400000000000000" pitchFamily="49" charset="-128"/>
              <a:ea typeface="BIZ UDゴシック" panose="020B0400000000000000" pitchFamily="49" charset="-128"/>
            </a:rPr>
            <a:t>分園は、本園にまとめてください。保育園は、本調査の対象外です。</a:t>
          </a:r>
          <a:endParaRPr kumimoji="1" lang="en-US" altLang="ja-JP" sz="1800" u="dbl" baseline="0">
            <a:solidFill>
              <a:srgbClr val="FF0000"/>
            </a:solidFill>
            <a:latin typeface="BIZ UDゴシック" panose="020B0400000000000000" pitchFamily="49" charset="-128"/>
            <a:ea typeface="BIZ UDゴシック" panose="020B0400000000000000" pitchFamily="49" charset="-128"/>
          </a:endParaRPr>
        </a:p>
      </xdr:txBody>
    </xdr:sp>
    <xdr:clientData/>
  </xdr:twoCellAnchor>
  <xdr:twoCellAnchor>
    <xdr:from>
      <xdr:col>0</xdr:col>
      <xdr:colOff>152400</xdr:colOff>
      <xdr:row>25</xdr:row>
      <xdr:rowOff>76200</xdr:rowOff>
    </xdr:from>
    <xdr:to>
      <xdr:col>1</xdr:col>
      <xdr:colOff>0</xdr:colOff>
      <xdr:row>30</xdr:row>
      <xdr:rowOff>355600</xdr:rowOff>
    </xdr:to>
    <xdr:sp macro="" textlink="">
      <xdr:nvSpPr>
        <xdr:cNvPr id="5" name="矢印: 折線 4">
          <a:extLst>
            <a:ext uri="{FF2B5EF4-FFF2-40B4-BE49-F238E27FC236}">
              <a16:creationId xmlns:a16="http://schemas.microsoft.com/office/drawing/2014/main" id="{00000000-0008-0000-0200-000005000000}"/>
            </a:ext>
          </a:extLst>
        </xdr:cNvPr>
        <xdr:cNvSpPr/>
      </xdr:nvSpPr>
      <xdr:spPr bwMode="auto">
        <a:xfrm rot="5400000" flipV="1">
          <a:off x="-254000" y="12738100"/>
          <a:ext cx="1600200" cy="787400"/>
        </a:xfrm>
        <a:prstGeom prst="bentArrow">
          <a:avLst>
            <a:gd name="adj1" fmla="val 33144"/>
            <a:gd name="adj2" fmla="val 37170"/>
            <a:gd name="adj3" fmla="val 47078"/>
            <a:gd name="adj4" fmla="val 40760"/>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solidFill>
              <a:schemeClr val="tx1"/>
            </a:solidFill>
          </a:endParaRPr>
        </a:p>
      </xdr:txBody>
    </xdr:sp>
    <xdr:clientData/>
  </xdr:twoCellAnchor>
  <xdr:twoCellAnchor>
    <xdr:from>
      <xdr:col>4</xdr:col>
      <xdr:colOff>1117600</xdr:colOff>
      <xdr:row>85</xdr:row>
      <xdr:rowOff>12700</xdr:rowOff>
    </xdr:from>
    <xdr:to>
      <xdr:col>5</xdr:col>
      <xdr:colOff>1130300</xdr:colOff>
      <xdr:row>88</xdr:row>
      <xdr:rowOff>0</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bwMode="auto">
        <a:xfrm>
          <a:off x="3873500" y="18376900"/>
          <a:ext cx="2120900" cy="520700"/>
        </a:xfrm>
        <a:prstGeom prst="rect">
          <a:avLst/>
        </a:prstGeom>
        <a:solidFill>
          <a:schemeClr val="bg1"/>
        </a:solidFill>
        <a:ln w="47625" algn="ctr">
          <a:solidFill>
            <a:srgbClr val="92D050"/>
          </a:solidFill>
          <a:miter lim="800000"/>
          <a:headEnd/>
          <a:tailEnd/>
        </a:ln>
        <a:effectLst/>
      </xdr:spPr>
      <xdr:txBody>
        <a:bodyPr vertOverflow="clip" horzOverflow="clip" wrap="square" rtlCol="0" anchor="t"/>
        <a:lstStyle/>
        <a:p>
          <a:r>
            <a:rPr kumimoji="1" lang="en-US" altLang="ja-JP" sz="1600" b="1">
              <a:solidFill>
                <a:srgbClr val="006600"/>
              </a:solidFill>
            </a:rPr>
            <a:t>D</a:t>
          </a:r>
          <a:r>
            <a:rPr kumimoji="1" lang="ja-JP" altLang="en-US" sz="1600" b="1">
              <a:solidFill>
                <a:srgbClr val="006600"/>
              </a:solidFill>
            </a:rPr>
            <a:t>）収容定員数に転記</a:t>
          </a:r>
        </a:p>
      </xdr:txBody>
    </xdr:sp>
    <xdr:clientData/>
  </xdr:twoCellAnchor>
  <xdr:twoCellAnchor>
    <xdr:from>
      <xdr:col>0</xdr:col>
      <xdr:colOff>330200</xdr:colOff>
      <xdr:row>94</xdr:row>
      <xdr:rowOff>165099</xdr:rowOff>
    </xdr:from>
    <xdr:to>
      <xdr:col>2</xdr:col>
      <xdr:colOff>838200</xdr:colOff>
      <xdr:row>98</xdr:row>
      <xdr:rowOff>123824</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bwMode="auto">
        <a:xfrm>
          <a:off x="330200" y="22044024"/>
          <a:ext cx="1774825" cy="644525"/>
        </a:xfrm>
        <a:prstGeom prst="rect">
          <a:avLst/>
        </a:prstGeom>
        <a:solidFill>
          <a:schemeClr val="bg1"/>
        </a:solidFill>
        <a:ln w="47625" algn="ctr">
          <a:solidFill>
            <a:srgbClr val="FF0000"/>
          </a:solidFill>
          <a:miter lim="800000"/>
          <a:headEnd/>
          <a:tailEnd/>
        </a:ln>
        <a:effectLst/>
      </xdr:spPr>
      <xdr:txBody>
        <a:bodyPr vertOverflow="clip" horzOverflow="clip" wrap="square" rtlCol="0" anchor="t"/>
        <a:lstStyle/>
        <a:p>
          <a:r>
            <a:rPr kumimoji="1" lang="en-US" altLang="ja-JP" sz="1600" b="1">
              <a:solidFill>
                <a:srgbClr val="FF0000"/>
              </a:solidFill>
            </a:rPr>
            <a:t>A</a:t>
          </a:r>
          <a:r>
            <a:rPr kumimoji="1" lang="ja-JP" altLang="en-US" sz="1600" b="1">
              <a:solidFill>
                <a:srgbClr val="FF0000"/>
              </a:solidFill>
            </a:rPr>
            <a:t>）本務教員に</a:t>
          </a:r>
          <a:endParaRPr kumimoji="1" lang="en-US" altLang="ja-JP" sz="1600" b="1">
            <a:solidFill>
              <a:srgbClr val="FF0000"/>
            </a:solidFill>
          </a:endParaRPr>
        </a:p>
        <a:p>
          <a:r>
            <a:rPr kumimoji="1" lang="ja-JP" altLang="en-US" sz="1600" b="1">
              <a:solidFill>
                <a:srgbClr val="FF0000"/>
              </a:solidFill>
            </a:rPr>
            <a:t>　合計を転記</a:t>
          </a:r>
        </a:p>
      </xdr:txBody>
    </xdr:sp>
    <xdr:clientData/>
  </xdr:twoCellAnchor>
  <xdr:twoCellAnchor>
    <xdr:from>
      <xdr:col>6</xdr:col>
      <xdr:colOff>50800</xdr:colOff>
      <xdr:row>121</xdr:row>
      <xdr:rowOff>139700</xdr:rowOff>
    </xdr:from>
    <xdr:to>
      <xdr:col>6</xdr:col>
      <xdr:colOff>1714500</xdr:colOff>
      <xdr:row>126</xdr:row>
      <xdr:rowOff>63500</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bwMode="auto">
        <a:xfrm>
          <a:off x="7023100" y="24904700"/>
          <a:ext cx="1663700" cy="812800"/>
        </a:xfrm>
        <a:prstGeom prst="rect">
          <a:avLst/>
        </a:prstGeom>
        <a:solidFill>
          <a:schemeClr val="bg1"/>
        </a:solidFill>
        <a:ln w="47625" algn="ctr">
          <a:solidFill>
            <a:srgbClr val="CC00CC"/>
          </a:solidFill>
          <a:miter lim="800000"/>
          <a:headEnd/>
          <a:tailEnd/>
        </a:ln>
        <a:effectLst/>
      </xdr:spPr>
      <xdr:txBody>
        <a:bodyPr vertOverflow="clip" horzOverflow="clip" wrap="square" rtlCol="0" anchor="t"/>
        <a:lstStyle/>
        <a:p>
          <a:r>
            <a:rPr kumimoji="1" lang="en-US" altLang="ja-JP" sz="1600" b="1">
              <a:solidFill>
                <a:srgbClr val="CC00CC"/>
              </a:solidFill>
            </a:rPr>
            <a:t>B</a:t>
          </a:r>
          <a:r>
            <a:rPr kumimoji="1" lang="ja-JP" altLang="en-US" sz="1600" b="1">
              <a:solidFill>
                <a:srgbClr val="CC00CC"/>
              </a:solidFill>
            </a:rPr>
            <a:t>）兼務教員に</a:t>
          </a:r>
          <a:endParaRPr kumimoji="1" lang="en-US" altLang="ja-JP" sz="1600" b="1">
            <a:solidFill>
              <a:srgbClr val="CC00CC"/>
            </a:solidFill>
          </a:endParaRPr>
        </a:p>
        <a:p>
          <a:r>
            <a:rPr kumimoji="1" lang="ja-JP" altLang="en-US" sz="1600" b="1">
              <a:solidFill>
                <a:srgbClr val="CC00CC"/>
              </a:solidFill>
            </a:rPr>
            <a:t>　合計を転記</a:t>
          </a:r>
        </a:p>
      </xdr:txBody>
    </xdr:sp>
    <xdr:clientData/>
  </xdr:twoCellAnchor>
  <xdr:twoCellAnchor>
    <xdr:from>
      <xdr:col>0</xdr:col>
      <xdr:colOff>508000</xdr:colOff>
      <xdr:row>114</xdr:row>
      <xdr:rowOff>76200</xdr:rowOff>
    </xdr:from>
    <xdr:to>
      <xdr:col>2</xdr:col>
      <xdr:colOff>787400</xdr:colOff>
      <xdr:row>118</xdr:row>
      <xdr:rowOff>76200</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bwMode="auto">
        <a:xfrm>
          <a:off x="508000" y="23596600"/>
          <a:ext cx="1549400" cy="711200"/>
        </a:xfrm>
        <a:prstGeom prst="rect">
          <a:avLst/>
        </a:prstGeom>
        <a:solidFill>
          <a:schemeClr val="bg1"/>
        </a:solidFill>
        <a:ln w="47625" algn="ctr">
          <a:solidFill>
            <a:srgbClr val="0000FF"/>
          </a:solidFill>
          <a:miter lim="800000"/>
          <a:headEnd/>
          <a:tailEnd/>
        </a:ln>
        <a:effectLst/>
      </xdr:spPr>
      <xdr:txBody>
        <a:bodyPr vertOverflow="clip" horzOverflow="clip" wrap="square" rtlCol="0" anchor="t"/>
        <a:lstStyle/>
        <a:p>
          <a:r>
            <a:rPr kumimoji="1" lang="en-US" altLang="ja-JP" sz="1600" b="1">
              <a:solidFill>
                <a:srgbClr val="0000FF"/>
              </a:solidFill>
            </a:rPr>
            <a:t>C</a:t>
          </a:r>
          <a:r>
            <a:rPr kumimoji="1" lang="ja-JP" altLang="en-US" sz="1600" b="1">
              <a:solidFill>
                <a:srgbClr val="0000FF"/>
              </a:solidFill>
            </a:rPr>
            <a:t>）本務職員に</a:t>
          </a:r>
          <a:endParaRPr kumimoji="1" lang="en-US" altLang="ja-JP" sz="1600" b="1">
            <a:solidFill>
              <a:srgbClr val="0000FF"/>
            </a:solidFill>
          </a:endParaRPr>
        </a:p>
        <a:p>
          <a:r>
            <a:rPr kumimoji="1" lang="ja-JP" altLang="en-US" sz="1600" b="1">
              <a:solidFill>
                <a:srgbClr val="0000FF"/>
              </a:solidFill>
            </a:rPr>
            <a:t>　合計を転記</a:t>
          </a:r>
        </a:p>
      </xdr:txBody>
    </xdr:sp>
    <xdr:clientData/>
  </xdr:twoCellAnchor>
  <xdr:twoCellAnchor>
    <xdr:from>
      <xdr:col>7</xdr:col>
      <xdr:colOff>1338263</xdr:colOff>
      <xdr:row>111</xdr:row>
      <xdr:rowOff>75406</xdr:rowOff>
    </xdr:from>
    <xdr:to>
      <xdr:col>9</xdr:col>
      <xdr:colOff>1196975</xdr:colOff>
      <xdr:row>114</xdr:row>
      <xdr:rowOff>50006</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bwMode="auto">
        <a:xfrm>
          <a:off x="10482263" y="24685625"/>
          <a:ext cx="2311400" cy="474662"/>
        </a:xfrm>
        <a:prstGeom prst="rect">
          <a:avLst/>
        </a:prstGeom>
        <a:solidFill>
          <a:schemeClr val="bg1"/>
        </a:solidFill>
        <a:ln w="47625" algn="ctr">
          <a:solidFill>
            <a:srgbClr val="FF9933"/>
          </a:solidFill>
          <a:miter lim="800000"/>
          <a:headEnd/>
          <a:tailEnd/>
        </a:ln>
        <a:effectLst/>
      </xdr:spPr>
      <xdr:txBody>
        <a:bodyPr vertOverflow="clip" horzOverflow="clip" wrap="square" rtlCol="0" anchor="t"/>
        <a:lstStyle/>
        <a:p>
          <a:r>
            <a:rPr kumimoji="1" lang="en-US" altLang="ja-JP" sz="1600" b="1">
              <a:solidFill>
                <a:schemeClr val="accent6">
                  <a:lumMod val="75000"/>
                </a:schemeClr>
              </a:solidFill>
            </a:rPr>
            <a:t>E</a:t>
          </a:r>
          <a:r>
            <a:rPr kumimoji="1" lang="ja-JP" altLang="en-US" sz="1600" b="1">
              <a:solidFill>
                <a:schemeClr val="accent6">
                  <a:lumMod val="75000"/>
                </a:schemeClr>
              </a:solidFill>
            </a:rPr>
            <a:t>）生徒・園児数に転記</a:t>
          </a:r>
        </a:p>
      </xdr:txBody>
    </xdr:sp>
    <xdr:clientData/>
  </xdr:twoCellAnchor>
  <xdr:twoCellAnchor>
    <xdr:from>
      <xdr:col>0</xdr:col>
      <xdr:colOff>101600</xdr:colOff>
      <xdr:row>31</xdr:row>
      <xdr:rowOff>0</xdr:rowOff>
    </xdr:from>
    <xdr:to>
      <xdr:col>0</xdr:col>
      <xdr:colOff>774700</xdr:colOff>
      <xdr:row>34</xdr:row>
      <xdr:rowOff>533400</xdr:rowOff>
    </xdr:to>
    <xdr:sp macro="" textlink="">
      <xdr:nvSpPr>
        <xdr:cNvPr id="3" name="矢印: 下 2">
          <a:extLst>
            <a:ext uri="{FF2B5EF4-FFF2-40B4-BE49-F238E27FC236}">
              <a16:creationId xmlns:a16="http://schemas.microsoft.com/office/drawing/2014/main" id="{00000000-0008-0000-0200-000003000000}"/>
            </a:ext>
          </a:extLst>
        </xdr:cNvPr>
        <xdr:cNvSpPr/>
      </xdr:nvSpPr>
      <xdr:spPr bwMode="auto">
        <a:xfrm>
          <a:off x="101600" y="13957300"/>
          <a:ext cx="673100" cy="1676400"/>
        </a:xfrm>
        <a:prstGeom prst="downArrow">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p>
      </xdr:txBody>
    </xdr:sp>
    <xdr:clientData/>
  </xdr:twoCellAnchor>
  <xdr:twoCellAnchor>
    <xdr:from>
      <xdr:col>0</xdr:col>
      <xdr:colOff>63500</xdr:colOff>
      <xdr:row>34</xdr:row>
      <xdr:rowOff>546100</xdr:rowOff>
    </xdr:from>
    <xdr:to>
      <xdr:col>0</xdr:col>
      <xdr:colOff>812800</xdr:colOff>
      <xdr:row>82</xdr:row>
      <xdr:rowOff>165100</xdr:rowOff>
    </xdr:to>
    <xdr:sp macro="" textlink="">
      <xdr:nvSpPr>
        <xdr:cNvPr id="14" name="矢印: 下 13">
          <a:extLst>
            <a:ext uri="{FF2B5EF4-FFF2-40B4-BE49-F238E27FC236}">
              <a16:creationId xmlns:a16="http://schemas.microsoft.com/office/drawing/2014/main" id="{00000000-0008-0000-0200-00000E000000}"/>
            </a:ext>
          </a:extLst>
        </xdr:cNvPr>
        <xdr:cNvSpPr/>
      </xdr:nvSpPr>
      <xdr:spPr bwMode="auto">
        <a:xfrm>
          <a:off x="63500" y="15646400"/>
          <a:ext cx="749300" cy="3784600"/>
        </a:xfrm>
        <a:prstGeom prst="downArrow">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p>
      </xdr:txBody>
    </xdr:sp>
    <xdr:clientData/>
  </xdr:twoCellAnchor>
  <xdr:twoCellAnchor>
    <xdr:from>
      <xdr:col>4</xdr:col>
      <xdr:colOff>952500</xdr:colOff>
      <xdr:row>1</xdr:row>
      <xdr:rowOff>101600</xdr:rowOff>
    </xdr:from>
    <xdr:to>
      <xdr:col>7</xdr:col>
      <xdr:colOff>2009775</xdr:colOff>
      <xdr:row>2</xdr:row>
      <xdr:rowOff>292100</xdr:rowOff>
    </xdr:to>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bwMode="auto">
        <a:xfrm>
          <a:off x="3784600" y="279400"/>
          <a:ext cx="7381875" cy="584200"/>
        </a:xfrm>
        <a:prstGeom prst="rect">
          <a:avLst/>
        </a:prstGeom>
        <a:noFill/>
        <a:ln w="25400" algn="ctr">
          <a:solidFill>
            <a:srgbClr val="FF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7030A0"/>
              </a:solidFill>
              <a:effectLst/>
              <a:uLnTx/>
              <a:uFillTx/>
            </a:rPr>
            <a:t>注）　同じ内容を複写して、複数個所に入れる際は「コピー＆値貼り付け」でお願いします。</a:t>
          </a:r>
          <a:endParaRPr kumimoji="1" lang="en-US" altLang="ja-JP" sz="1400" b="1" i="0" u="none" strike="noStrike" kern="0" cap="none" spc="0" normalizeH="0" baseline="0" noProof="0">
            <a:ln>
              <a:noFill/>
            </a:ln>
            <a:solidFill>
              <a:srgbClr val="7030A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7030A0"/>
              </a:solidFill>
              <a:effectLst/>
              <a:uLnTx/>
              <a:uFillTx/>
            </a:rPr>
            <a:t>　　　（「切り取り＆貼り付け」を行うと、正しい数値を反映できません）</a:t>
          </a:r>
          <a:endParaRPr kumimoji="1" lang="en-US" altLang="ja-JP" sz="1400" b="1" i="0" u="none" strike="noStrike" kern="0" cap="none" spc="0" normalizeH="0" baseline="0" noProof="0">
            <a:ln>
              <a:noFill/>
            </a:ln>
            <a:solidFill>
              <a:srgbClr val="7030A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753342</xdr:colOff>
      <xdr:row>7</xdr:row>
      <xdr:rowOff>77931</xdr:rowOff>
    </xdr:from>
    <xdr:to>
      <xdr:col>7</xdr:col>
      <xdr:colOff>361950</xdr:colOff>
      <xdr:row>22</xdr:row>
      <xdr:rowOff>147205</xdr:rowOff>
    </xdr:to>
    <xdr:sp macro="" textlink="">
      <xdr:nvSpPr>
        <xdr:cNvPr id="4" name="下矢印吹き出し 3">
          <a:extLst>
            <a:ext uri="{FF2B5EF4-FFF2-40B4-BE49-F238E27FC236}">
              <a16:creationId xmlns:a16="http://schemas.microsoft.com/office/drawing/2014/main" id="{00000000-0008-0000-0300-000004000000}"/>
            </a:ext>
          </a:extLst>
        </xdr:cNvPr>
        <xdr:cNvSpPr/>
      </xdr:nvSpPr>
      <xdr:spPr bwMode="auto">
        <a:xfrm>
          <a:off x="1298865" y="1411431"/>
          <a:ext cx="7150676" cy="2649683"/>
        </a:xfrm>
        <a:prstGeom prst="downArrowCallout">
          <a:avLst>
            <a:gd name="adj1" fmla="val 23218"/>
            <a:gd name="adj2" fmla="val 19393"/>
            <a:gd name="adj3" fmla="val 6976"/>
            <a:gd name="adj4" fmla="val 87439"/>
          </a:avLst>
        </a:prstGeom>
        <a:ln w="101600">
          <a:solidFill>
            <a:srgbClr val="33CCFF"/>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r>
            <a:rPr kumimoji="1" lang="ja-JP" altLang="en-US" sz="1400"/>
            <a:t>　　</a:t>
          </a:r>
          <a:endParaRPr kumimoji="1" lang="en-US" altLang="ja-JP" sz="1400"/>
        </a:p>
        <a:p>
          <a:pPr algn="l"/>
          <a:r>
            <a:rPr kumimoji="1" lang="ja-JP" altLang="en-US" sz="1400"/>
            <a:t>　</a:t>
          </a:r>
          <a:r>
            <a:rPr kumimoji="1" lang="ja-JP" altLang="en-US" sz="3600">
              <a:latin typeface="BIZ UDゴシック" panose="020B0400000000000000" pitchFamily="49" charset="-128"/>
              <a:ea typeface="BIZ UDゴシック" panose="020B0400000000000000" pitchFamily="49" charset="-128"/>
            </a:rPr>
            <a:t>作業３  </a:t>
          </a:r>
          <a:r>
            <a:rPr kumimoji="1" lang="en-US" altLang="ja-JP" sz="3600">
              <a:latin typeface="BIZ UDゴシック" panose="020B0400000000000000" pitchFamily="49" charset="-128"/>
              <a:ea typeface="BIZ UDゴシック" panose="020B0400000000000000" pitchFamily="49" charset="-128"/>
            </a:rPr>
            <a:t>1</a:t>
          </a:r>
          <a:r>
            <a:rPr kumimoji="1" lang="ja-JP" altLang="en-US" sz="3600">
              <a:latin typeface="BIZ UDゴシック" panose="020B0400000000000000" pitchFamily="49" charset="-128"/>
              <a:ea typeface="BIZ UDゴシック" panose="020B0400000000000000" pitchFamily="49" charset="-128"/>
            </a:rPr>
            <a:t>園目</a:t>
          </a:r>
          <a:endParaRPr kumimoji="1" lang="en-US" altLang="ja-JP" sz="3600">
            <a:latin typeface="BIZ UDゴシック" panose="020B0400000000000000" pitchFamily="49" charset="-128"/>
            <a:ea typeface="BIZ UDゴシック" panose="020B0400000000000000" pitchFamily="49" charset="-128"/>
          </a:endParaRPr>
        </a:p>
        <a:p>
          <a:pPr algn="l"/>
          <a:r>
            <a:rPr kumimoji="1" lang="ja-JP" altLang="en-US" sz="1400">
              <a:latin typeface="BIZ UDゴシック" panose="020B0400000000000000" pitchFamily="49" charset="-128"/>
              <a:ea typeface="BIZ UDゴシック" panose="020B0400000000000000" pitchFamily="49" charset="-128"/>
            </a:rPr>
            <a:t>　</a:t>
          </a:r>
          <a:r>
            <a:rPr kumimoji="1" lang="en-US" altLang="ja-JP" sz="2000">
              <a:latin typeface="BIZ UDゴシック" panose="020B0400000000000000" pitchFamily="49" charset="-128"/>
              <a:ea typeface="BIZ UDゴシック" panose="020B0400000000000000" pitchFamily="49" charset="-128"/>
            </a:rPr>
            <a:t> </a:t>
          </a:r>
          <a:r>
            <a:rPr kumimoji="1" lang="ja-JP" altLang="en-US" sz="2000">
              <a:latin typeface="BIZ UDゴシック" panose="020B0400000000000000" pitchFamily="49" charset="-128"/>
              <a:ea typeface="BIZ UDゴシック" panose="020B0400000000000000" pitchFamily="49" charset="-128"/>
            </a:rPr>
            <a:t>矢印の下にある水色欄</a:t>
          </a:r>
          <a:endParaRPr kumimoji="1" lang="en-US" altLang="ja-JP" sz="2000">
            <a:latin typeface="BIZ UDゴシック" panose="020B0400000000000000" pitchFamily="49" charset="-128"/>
            <a:ea typeface="BIZ UDゴシック" panose="020B0400000000000000" pitchFamily="49" charset="-128"/>
          </a:endParaRPr>
        </a:p>
        <a:p>
          <a:pPr algn="l"/>
          <a:r>
            <a:rPr kumimoji="1" lang="ja-JP" altLang="en-US" sz="2000" baseline="0">
              <a:latin typeface="BIZ UDゴシック" panose="020B0400000000000000" pitchFamily="49" charset="-128"/>
              <a:ea typeface="BIZ UDゴシック" panose="020B0400000000000000" pitchFamily="49" charset="-128"/>
            </a:rPr>
            <a:t>  </a:t>
          </a:r>
          <a:r>
            <a:rPr kumimoji="1" lang="ja-JP" altLang="en-US" sz="2000">
              <a:latin typeface="BIZ UDゴシック" panose="020B0400000000000000" pitchFamily="49" charset="-128"/>
              <a:ea typeface="BIZ UDゴシック" panose="020B0400000000000000" pitchFamily="49" charset="-128"/>
            </a:rPr>
            <a:t>Ｅ列　決算</a:t>
          </a:r>
          <a:r>
            <a:rPr kumimoji="1" lang="en-US" altLang="ja-JP" sz="2000">
              <a:latin typeface="BIZ UDゴシック" panose="020B0400000000000000" pitchFamily="49" charset="-128"/>
              <a:ea typeface="BIZ UDゴシック" panose="020B0400000000000000" pitchFamily="49" charset="-128"/>
            </a:rPr>
            <a:t>(B)</a:t>
          </a:r>
          <a:r>
            <a:rPr kumimoji="1" lang="ja-JP" altLang="en-US" sz="2000">
              <a:latin typeface="BIZ UDゴシック" panose="020B0400000000000000" pitchFamily="49" charset="-128"/>
              <a:ea typeface="BIZ UDゴシック" panose="020B0400000000000000" pitchFamily="49" charset="-128"/>
            </a:rPr>
            <a:t>のみ</a:t>
          </a:r>
          <a:r>
            <a:rPr kumimoji="1" lang="ja-JP" altLang="en-US" sz="2000" baseline="0">
              <a:latin typeface="BIZ UDゴシック" panose="020B0400000000000000" pitchFamily="49" charset="-128"/>
              <a:ea typeface="BIZ UDゴシック" panose="020B0400000000000000" pitchFamily="49" charset="-128"/>
            </a:rPr>
            <a:t> </a:t>
          </a:r>
          <a:r>
            <a:rPr kumimoji="1" lang="ja-JP" altLang="en-US" sz="2000">
              <a:latin typeface="BIZ UDゴシック" panose="020B0400000000000000" pitchFamily="49" charset="-128"/>
              <a:ea typeface="BIZ UDゴシック" panose="020B0400000000000000" pitchFamily="49" charset="-128"/>
            </a:rPr>
            <a:t>入力してください。</a:t>
          </a:r>
          <a:endParaRPr kumimoji="1" lang="en-US" altLang="ja-JP" sz="2000">
            <a:latin typeface="BIZ UDゴシック" panose="020B0400000000000000" pitchFamily="49" charset="-128"/>
            <a:ea typeface="BIZ UDゴシック" panose="020B0400000000000000" pitchFamily="49" charset="-128"/>
          </a:endParaRPr>
        </a:p>
        <a:p>
          <a:pPr algn="l"/>
          <a:endParaRPr kumimoji="1" lang="en-US" altLang="ja-JP" sz="1400">
            <a:latin typeface="BIZ UDゴシック" panose="020B0400000000000000" pitchFamily="49" charset="-128"/>
            <a:ea typeface="BIZ UDゴシック" panose="020B0400000000000000" pitchFamily="49" charset="-128"/>
          </a:endParaRPr>
        </a:p>
        <a:p>
          <a:pPr algn="l"/>
          <a:r>
            <a:rPr kumimoji="1" lang="ja-JP" altLang="en-US" sz="1400">
              <a:latin typeface="BIZ UDゴシック" panose="020B0400000000000000" pitchFamily="49" charset="-128"/>
              <a:ea typeface="BIZ UDゴシック" panose="020B0400000000000000" pitchFamily="49" charset="-128"/>
            </a:rPr>
            <a:t>　決算書（第１号の４様式）から、転記してください。</a:t>
          </a:r>
          <a:endParaRPr kumimoji="1" lang="en-US" altLang="ja-JP" sz="1400">
            <a:latin typeface="BIZ UDゴシック" panose="020B0400000000000000" pitchFamily="49" charset="-128"/>
            <a:ea typeface="BIZ UDゴシック" panose="020B0400000000000000" pitchFamily="49" charset="-128"/>
          </a:endParaRPr>
        </a:p>
        <a:p>
          <a:pPr algn="l"/>
          <a:r>
            <a:rPr kumimoji="1" lang="ja-JP" altLang="en-US" sz="1400">
              <a:latin typeface="BIZ UDゴシック" panose="020B0400000000000000" pitchFamily="49" charset="-128"/>
              <a:ea typeface="BIZ UDゴシック" panose="020B0400000000000000" pitchFamily="49" charset="-128"/>
            </a:rPr>
            <a:t>　（５園以上の場合は、別ファイルで作成ください）</a:t>
          </a:r>
          <a:endParaRPr kumimoji="1" lang="en-US" altLang="ja-JP" sz="1400">
            <a:latin typeface="BIZ UDゴシック" panose="020B0400000000000000" pitchFamily="49" charset="-128"/>
            <a:ea typeface="BIZ UDゴシック" panose="020B0400000000000000" pitchFamily="49" charset="-128"/>
          </a:endParaRPr>
        </a:p>
      </xdr:txBody>
    </xdr:sp>
    <xdr:clientData/>
  </xdr:twoCellAnchor>
  <xdr:twoCellAnchor>
    <xdr:from>
      <xdr:col>2</xdr:col>
      <xdr:colOff>2086841</xdr:colOff>
      <xdr:row>164</xdr:row>
      <xdr:rowOff>85724</xdr:rowOff>
    </xdr:from>
    <xdr:to>
      <xdr:col>7</xdr:col>
      <xdr:colOff>76201</xdr:colOff>
      <xdr:row>179</xdr:row>
      <xdr:rowOff>138545</xdr:rowOff>
    </xdr:to>
    <xdr:sp macro="" textlink="">
      <xdr:nvSpPr>
        <xdr:cNvPr id="6" name="下矢印吹き出し 3">
          <a:extLst>
            <a:ext uri="{FF2B5EF4-FFF2-40B4-BE49-F238E27FC236}">
              <a16:creationId xmlns:a16="http://schemas.microsoft.com/office/drawing/2014/main" id="{00000000-0008-0000-0300-000006000000}"/>
            </a:ext>
          </a:extLst>
        </xdr:cNvPr>
        <xdr:cNvSpPr/>
      </xdr:nvSpPr>
      <xdr:spPr bwMode="auto">
        <a:xfrm>
          <a:off x="2632364" y="32029110"/>
          <a:ext cx="5531428" cy="2633230"/>
        </a:xfrm>
        <a:prstGeom prst="downArrowCallout">
          <a:avLst>
            <a:gd name="adj1" fmla="val 23218"/>
            <a:gd name="adj2" fmla="val 19393"/>
            <a:gd name="adj3" fmla="val 6976"/>
            <a:gd name="adj4" fmla="val 87439"/>
          </a:avLst>
        </a:prstGeom>
        <a:ln w="101600">
          <a:solidFill>
            <a:srgbClr val="00FF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r>
            <a:rPr kumimoji="1" lang="ja-JP" altLang="en-US" sz="1400"/>
            <a:t>　　　</a:t>
          </a:r>
          <a:endParaRPr kumimoji="1" lang="en-US" altLang="ja-JP" sz="1400"/>
        </a:p>
        <a:p>
          <a:pPr algn="l"/>
          <a:r>
            <a:rPr kumimoji="1" lang="ja-JP" altLang="en-US" sz="1400"/>
            <a:t>　</a:t>
          </a:r>
          <a:r>
            <a:rPr kumimoji="1" lang="ja-JP" altLang="en-US" sz="3600"/>
            <a:t>作業</a:t>
          </a:r>
          <a:r>
            <a:rPr kumimoji="1" lang="ja-JP" altLang="en-US" sz="3600">
              <a:latin typeface="+mn-ea"/>
              <a:ea typeface="+mn-ea"/>
            </a:rPr>
            <a:t>３</a:t>
          </a:r>
          <a:r>
            <a:rPr kumimoji="1" lang="ja-JP"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a:t>
          </a:r>
          <a:r>
            <a:rPr kumimoji="1" lang="ja-JP" altLang="en-US" sz="3600"/>
            <a:t>２園目</a:t>
          </a:r>
          <a:endParaRPr kumimoji="1" lang="en-US" altLang="ja-JP" sz="3600"/>
        </a:p>
        <a:p>
          <a:pPr algn="l"/>
          <a:r>
            <a:rPr kumimoji="1" lang="ja-JP" altLang="en-US" sz="1400"/>
            <a:t>　</a:t>
          </a:r>
          <a:r>
            <a:rPr kumimoji="1" lang="en-US" altLang="ja-JP" sz="2000"/>
            <a:t> </a:t>
          </a:r>
          <a:r>
            <a:rPr kumimoji="1" lang="ja-JP" altLang="en-US" sz="2000"/>
            <a:t>矢印の下にある緑色欄</a:t>
          </a:r>
          <a:endParaRPr kumimoji="1" lang="en-US" altLang="ja-JP" sz="2000"/>
        </a:p>
        <a:p>
          <a:pPr algn="l"/>
          <a:r>
            <a:rPr kumimoji="1" lang="ja-JP" altLang="en-US" sz="2000" baseline="0"/>
            <a:t>   </a:t>
          </a:r>
          <a:r>
            <a:rPr kumimoji="1" lang="ja-JP" altLang="en-US" sz="2000"/>
            <a:t>Ｅ列　決算</a:t>
          </a:r>
          <a:r>
            <a:rPr kumimoji="1" lang="en-US" altLang="ja-JP" sz="2000"/>
            <a:t>(B)</a:t>
          </a:r>
          <a:r>
            <a:rPr kumimoji="1" lang="ja-JP" altLang="en-US" sz="2000"/>
            <a:t>のみ</a:t>
          </a:r>
          <a:r>
            <a:rPr kumimoji="1" lang="ja-JP" altLang="en-US" sz="2000" baseline="0"/>
            <a:t> </a:t>
          </a:r>
          <a:r>
            <a:rPr kumimoji="1" lang="ja-JP" altLang="en-US" sz="2000"/>
            <a:t>入力してください。</a:t>
          </a:r>
          <a:endParaRPr kumimoji="1" lang="en-US" altLang="ja-JP" sz="2000"/>
        </a:p>
        <a:p>
          <a:pPr algn="l"/>
          <a:endParaRPr kumimoji="1" lang="en-US" altLang="ja-JP" sz="2400"/>
        </a:p>
        <a:p>
          <a:pPr algn="l">
            <a:lnSpc>
              <a:spcPct val="0"/>
            </a:lnSpc>
          </a:pPr>
          <a:r>
            <a:rPr kumimoji="1" lang="ja-JP" altLang="en-US" sz="2400"/>
            <a:t>　</a:t>
          </a:r>
          <a:r>
            <a:rPr kumimoji="1" lang="ja-JP" altLang="en-US" sz="1600"/>
            <a:t>決算書（第１号の４様式）から、転記してください。</a:t>
          </a:r>
          <a:endParaRPr kumimoji="1" lang="en-US" altLang="ja-JP" sz="1600"/>
        </a:p>
        <a:p>
          <a:pPr algn="l">
            <a:lnSpc>
              <a:spcPct val="50000"/>
            </a:lnSpc>
          </a:pPr>
          <a:r>
            <a:rPr kumimoji="1" lang="ja-JP" altLang="en-US" sz="2400"/>
            <a:t>　</a:t>
          </a:r>
          <a:r>
            <a:rPr kumimoji="1" lang="ja-JP" altLang="en-US" sz="1600"/>
            <a:t>　</a:t>
          </a:r>
          <a:r>
            <a:rPr kumimoji="1" lang="ja-JP" altLang="en-US" sz="1000"/>
            <a:t>（５園以上の場合は、別ファイルで作成ください）</a:t>
          </a:r>
          <a:endParaRPr kumimoji="1" lang="en-US" altLang="ja-JP" sz="1000"/>
        </a:p>
      </xdr:txBody>
    </xdr:sp>
    <xdr:clientData/>
  </xdr:twoCellAnchor>
  <xdr:twoCellAnchor>
    <xdr:from>
      <xdr:col>2</xdr:col>
      <xdr:colOff>2295525</xdr:colOff>
      <xdr:row>320</xdr:row>
      <xdr:rowOff>17319</xdr:rowOff>
    </xdr:from>
    <xdr:to>
      <xdr:col>7</xdr:col>
      <xdr:colOff>424295</xdr:colOff>
      <xdr:row>335</xdr:row>
      <xdr:rowOff>155864</xdr:rowOff>
    </xdr:to>
    <xdr:sp macro="" textlink="">
      <xdr:nvSpPr>
        <xdr:cNvPr id="8" name="下矢印吹き出し 3">
          <a:extLst>
            <a:ext uri="{FF2B5EF4-FFF2-40B4-BE49-F238E27FC236}">
              <a16:creationId xmlns:a16="http://schemas.microsoft.com/office/drawing/2014/main" id="{00000000-0008-0000-0300-000008000000}"/>
            </a:ext>
          </a:extLst>
        </xdr:cNvPr>
        <xdr:cNvSpPr/>
      </xdr:nvSpPr>
      <xdr:spPr bwMode="auto">
        <a:xfrm>
          <a:off x="2841048" y="61929819"/>
          <a:ext cx="5670838" cy="2718954"/>
        </a:xfrm>
        <a:prstGeom prst="downArrowCallout">
          <a:avLst>
            <a:gd name="adj1" fmla="val 23218"/>
            <a:gd name="adj2" fmla="val 19393"/>
            <a:gd name="adj3" fmla="val 6976"/>
            <a:gd name="adj4" fmla="val 87439"/>
          </a:avLst>
        </a:prstGeom>
        <a:ln w="101600">
          <a:solidFill>
            <a:srgbClr val="FFCCCC"/>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r>
            <a:rPr kumimoji="1" lang="ja-JP" altLang="en-US" sz="1400"/>
            <a:t>　　</a:t>
          </a:r>
          <a:endParaRPr kumimoji="1" lang="en-US" altLang="ja-JP" sz="1400"/>
        </a:p>
        <a:p>
          <a:pPr algn="l"/>
          <a:r>
            <a:rPr kumimoji="1" lang="ja-JP" altLang="en-US" sz="1400"/>
            <a:t>　</a:t>
          </a:r>
          <a:r>
            <a:rPr kumimoji="1" lang="ja-JP" altLang="en-US" sz="3600"/>
            <a:t>作業</a:t>
          </a:r>
          <a:r>
            <a:rPr kumimoji="1" lang="ja-JP" altLang="en-US" sz="3600">
              <a:latin typeface="+mn-ea"/>
              <a:ea typeface="+mn-ea"/>
            </a:rPr>
            <a:t>３</a:t>
          </a:r>
          <a:r>
            <a:rPr kumimoji="1" lang="ja-JP" altLang="en-US" sz="3600"/>
            <a:t>　３園目</a:t>
          </a:r>
          <a:endParaRPr kumimoji="1" lang="en-US" altLang="ja-JP" sz="3600"/>
        </a:p>
        <a:p>
          <a:pPr algn="l"/>
          <a:r>
            <a:rPr kumimoji="1" lang="ja-JP" altLang="en-US" sz="1400"/>
            <a:t>　</a:t>
          </a:r>
          <a:r>
            <a:rPr kumimoji="1" lang="en-US" altLang="ja-JP" sz="2000"/>
            <a:t> </a:t>
          </a:r>
          <a:r>
            <a:rPr kumimoji="1" lang="ja-JP" altLang="en-US" sz="2000"/>
            <a:t>矢印の下にあるオレンジ色欄</a:t>
          </a:r>
          <a:endParaRPr kumimoji="1" lang="en-US" altLang="ja-JP" sz="2000"/>
        </a:p>
        <a:p>
          <a:pPr algn="l"/>
          <a:r>
            <a:rPr kumimoji="1" lang="ja-JP" altLang="en-US" sz="2000"/>
            <a:t>　Ｅ列　決算</a:t>
          </a:r>
          <a:r>
            <a:rPr kumimoji="1" lang="en-US" altLang="ja-JP" sz="2000"/>
            <a:t>(B)</a:t>
          </a:r>
          <a:r>
            <a:rPr kumimoji="1" lang="ja-JP" altLang="en-US" sz="2000"/>
            <a:t>のみ</a:t>
          </a:r>
          <a:r>
            <a:rPr kumimoji="1" lang="ja-JP" altLang="en-US" sz="2000" baseline="0"/>
            <a:t> </a:t>
          </a:r>
          <a:r>
            <a:rPr kumimoji="1" lang="ja-JP" altLang="en-US" sz="2000"/>
            <a:t>入力してください。</a:t>
          </a:r>
          <a:endParaRPr kumimoji="1" lang="en-US" altLang="ja-JP" sz="2000"/>
        </a:p>
        <a:p>
          <a:pPr algn="l"/>
          <a:endParaRPr kumimoji="1" lang="en-US" altLang="ja-JP" sz="1600"/>
        </a:p>
        <a:p>
          <a:pPr algn="l"/>
          <a:r>
            <a:rPr kumimoji="1" lang="ja-JP" altLang="en-US" sz="1600"/>
            <a:t>　決算書（第１号の４様式）から、転記してください。</a:t>
          </a:r>
          <a:endParaRPr kumimoji="1" lang="en-US" altLang="ja-JP" sz="1600"/>
        </a:p>
        <a:p>
          <a:pPr algn="l"/>
          <a:r>
            <a:rPr kumimoji="1" lang="ja-JP" altLang="en-US" sz="1200"/>
            <a:t>     （５園以上の場合は、別ファイルで作成ください）</a:t>
          </a:r>
          <a:endParaRPr kumimoji="1" lang="en-US" altLang="ja-JP" sz="1200"/>
        </a:p>
      </xdr:txBody>
    </xdr:sp>
    <xdr:clientData/>
  </xdr:twoCellAnchor>
  <xdr:twoCellAnchor>
    <xdr:from>
      <xdr:col>2</xdr:col>
      <xdr:colOff>2295524</xdr:colOff>
      <xdr:row>476</xdr:row>
      <xdr:rowOff>95251</xdr:rowOff>
    </xdr:from>
    <xdr:to>
      <xdr:col>7</xdr:col>
      <xdr:colOff>415635</xdr:colOff>
      <xdr:row>491</xdr:row>
      <xdr:rowOff>121227</xdr:rowOff>
    </xdr:to>
    <xdr:sp macro="" textlink="">
      <xdr:nvSpPr>
        <xdr:cNvPr id="10" name="下矢印吹き出し 3">
          <a:extLst>
            <a:ext uri="{FF2B5EF4-FFF2-40B4-BE49-F238E27FC236}">
              <a16:creationId xmlns:a16="http://schemas.microsoft.com/office/drawing/2014/main" id="{00000000-0008-0000-0300-00000A000000}"/>
            </a:ext>
          </a:extLst>
        </xdr:cNvPr>
        <xdr:cNvSpPr/>
      </xdr:nvSpPr>
      <xdr:spPr bwMode="auto">
        <a:xfrm>
          <a:off x="2841047" y="92418478"/>
          <a:ext cx="5662179" cy="2606385"/>
        </a:xfrm>
        <a:prstGeom prst="downArrowCallout">
          <a:avLst>
            <a:gd name="adj1" fmla="val 23218"/>
            <a:gd name="adj2" fmla="val 19393"/>
            <a:gd name="adj3" fmla="val 6976"/>
            <a:gd name="adj4" fmla="val 87439"/>
          </a:avLst>
        </a:prstGeom>
        <a:ln w="101600">
          <a:solidFill>
            <a:srgbClr val="FFFF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r>
            <a:rPr kumimoji="1" lang="ja-JP" altLang="en-US" sz="1400"/>
            <a:t>　　</a:t>
          </a:r>
          <a:endParaRPr kumimoji="1" lang="en-US" altLang="ja-JP" sz="1400"/>
        </a:p>
        <a:p>
          <a:pPr algn="l"/>
          <a:r>
            <a:rPr kumimoji="1" lang="ja-JP" altLang="en-US" sz="1400"/>
            <a:t>　</a:t>
          </a:r>
          <a:r>
            <a:rPr kumimoji="1" lang="ja-JP" altLang="en-US" sz="3600"/>
            <a:t>作業４　４園目</a:t>
          </a:r>
          <a:endParaRPr kumimoji="1" lang="en-US" altLang="ja-JP" sz="3600"/>
        </a:p>
        <a:p>
          <a:pPr algn="l"/>
          <a:r>
            <a:rPr kumimoji="1" lang="ja-JP" altLang="en-US" sz="1400"/>
            <a:t>　</a:t>
          </a:r>
          <a:r>
            <a:rPr kumimoji="1" lang="en-US" altLang="ja-JP" sz="2400"/>
            <a:t> </a:t>
          </a:r>
          <a:r>
            <a:rPr kumimoji="1" lang="ja-JP" altLang="en-US" sz="2000"/>
            <a:t>矢印の下にある黄色欄</a:t>
          </a:r>
          <a:endParaRPr kumimoji="1" lang="en-US" altLang="ja-JP" sz="2000"/>
        </a:p>
        <a:p>
          <a:pPr algn="l"/>
          <a:r>
            <a:rPr kumimoji="1" lang="ja-JP" altLang="en-US" sz="2000"/>
            <a:t>　Ｅ列　決算</a:t>
          </a:r>
          <a:r>
            <a:rPr kumimoji="1" lang="en-US" altLang="ja-JP" sz="2000"/>
            <a:t>(B)</a:t>
          </a:r>
          <a:r>
            <a:rPr kumimoji="1" lang="ja-JP" altLang="en-US" sz="2000"/>
            <a:t>のみ</a:t>
          </a:r>
          <a:r>
            <a:rPr kumimoji="1" lang="ja-JP" altLang="en-US" sz="2000" baseline="0"/>
            <a:t> </a:t>
          </a:r>
          <a:r>
            <a:rPr kumimoji="1" lang="ja-JP" altLang="en-US" sz="2000"/>
            <a:t>入力してください。</a:t>
          </a:r>
          <a:endParaRPr kumimoji="1" lang="en-US" altLang="ja-JP" sz="2000"/>
        </a:p>
        <a:p>
          <a:pPr algn="l"/>
          <a:endParaRPr kumimoji="1" lang="en-US" altLang="ja-JP" sz="1600"/>
        </a:p>
        <a:p>
          <a:pPr algn="l"/>
          <a:r>
            <a:rPr kumimoji="1" lang="ja-JP" altLang="en-US" sz="1600"/>
            <a:t>　決算書（第１号の４様式）から、転記してください。</a:t>
          </a:r>
          <a:endParaRPr kumimoji="1" lang="en-US" altLang="ja-JP" sz="1200"/>
        </a:p>
        <a:p>
          <a:pPr algn="l"/>
          <a:r>
            <a:rPr kumimoji="1" lang="ja-JP" altLang="en-US" sz="1200"/>
            <a:t>　</a:t>
          </a:r>
          <a:r>
            <a:rPr kumimoji="1" lang="en-US" altLang="ja-JP" sz="1200" baseline="0"/>
            <a:t> </a:t>
          </a:r>
          <a:r>
            <a:rPr kumimoji="1" lang="ja-JP" altLang="en-US" sz="1200"/>
            <a:t>（５園以上の場合は、別ファイルで作成ください）</a:t>
          </a:r>
          <a:endParaRPr kumimoji="1" lang="en-US" altLang="ja-JP" sz="1200"/>
        </a:p>
      </xdr:txBody>
    </xdr:sp>
    <xdr:clientData/>
  </xdr:twoCellAnchor>
  <xdr:twoCellAnchor>
    <xdr:from>
      <xdr:col>5</xdr:col>
      <xdr:colOff>19050</xdr:colOff>
      <xdr:row>53</xdr:row>
      <xdr:rowOff>0</xdr:rowOff>
    </xdr:from>
    <xdr:to>
      <xdr:col>5</xdr:col>
      <xdr:colOff>114300</xdr:colOff>
      <xdr:row>55</xdr:row>
      <xdr:rowOff>9525</xdr:rowOff>
    </xdr:to>
    <xdr:sp macro="" textlink="">
      <xdr:nvSpPr>
        <xdr:cNvPr id="11" name="右大かっこ 10">
          <a:extLst>
            <a:ext uri="{FF2B5EF4-FFF2-40B4-BE49-F238E27FC236}">
              <a16:creationId xmlns:a16="http://schemas.microsoft.com/office/drawing/2014/main" id="{00000000-0008-0000-0300-00000B000000}"/>
            </a:ext>
          </a:extLst>
        </xdr:cNvPr>
        <xdr:cNvSpPr/>
      </xdr:nvSpPr>
      <xdr:spPr bwMode="auto">
        <a:xfrm>
          <a:off x="6124575" y="11096625"/>
          <a:ext cx="95250" cy="371475"/>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spAutoFit/>
        </a:bodyPr>
        <a:lstStyle/>
        <a:p>
          <a:pPr algn="l"/>
          <a:endParaRPr kumimoji="1" lang="ja-JP" altLang="en-US" sz="1100"/>
        </a:p>
      </xdr:txBody>
    </xdr:sp>
    <xdr:clientData/>
  </xdr:twoCellAnchor>
  <xdr:twoCellAnchor>
    <xdr:from>
      <xdr:col>5</xdr:col>
      <xdr:colOff>323850</xdr:colOff>
      <xdr:row>103</xdr:row>
      <xdr:rowOff>0</xdr:rowOff>
    </xdr:from>
    <xdr:to>
      <xdr:col>6</xdr:col>
      <xdr:colOff>866774</xdr:colOff>
      <xdr:row>113</xdr:row>
      <xdr:rowOff>19050</xdr:rowOff>
    </xdr:to>
    <xdr:sp macro="" textlink="">
      <xdr:nvSpPr>
        <xdr:cNvPr id="12" name="吹き出し: 角を丸めた四角形 11">
          <a:extLst>
            <a:ext uri="{FF2B5EF4-FFF2-40B4-BE49-F238E27FC236}">
              <a16:creationId xmlns:a16="http://schemas.microsoft.com/office/drawing/2014/main" id="{00000000-0008-0000-0300-00000C000000}"/>
            </a:ext>
          </a:extLst>
        </xdr:cNvPr>
        <xdr:cNvSpPr/>
      </xdr:nvSpPr>
      <xdr:spPr bwMode="auto">
        <a:xfrm>
          <a:off x="6429375" y="28651200"/>
          <a:ext cx="1419224" cy="1828800"/>
        </a:xfrm>
        <a:prstGeom prst="wedgeRoundRectCallout">
          <a:avLst>
            <a:gd name="adj1" fmla="val -65934"/>
            <a:gd name="adj2" fmla="val 11763"/>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ja-JP" altLang="en-US" sz="1200"/>
            <a:t>補助金が、</a:t>
          </a:r>
          <a:endParaRPr kumimoji="1" lang="en-US" altLang="ja-JP" sz="1200"/>
        </a:p>
        <a:p>
          <a:pPr algn="l"/>
          <a:r>
            <a:rPr kumimoji="1" lang="ja-JP" altLang="en-US" sz="1200"/>
            <a:t>国からか、</a:t>
          </a:r>
          <a:endParaRPr kumimoji="1" lang="en-US" altLang="ja-JP" sz="1200"/>
        </a:p>
        <a:p>
          <a:pPr algn="l"/>
          <a:r>
            <a:rPr kumimoji="1" lang="ja-JP" altLang="en-US" sz="1200"/>
            <a:t>地方自治体からか、</a:t>
          </a:r>
          <a:endParaRPr kumimoji="1" lang="en-US" altLang="ja-JP" sz="1200"/>
        </a:p>
        <a:p>
          <a:pPr algn="l"/>
          <a:r>
            <a:rPr kumimoji="1" lang="ja-JP" altLang="en-US" sz="1200"/>
            <a:t>不明な場合は、</a:t>
          </a:r>
          <a:endParaRPr kumimoji="1" lang="en-US" altLang="ja-JP" sz="1200"/>
        </a:p>
        <a:p>
          <a:pPr algn="l"/>
          <a:r>
            <a:rPr kumimoji="1" lang="ja-JP" altLang="en-US" sz="1200"/>
            <a:t>国庫補助に</a:t>
          </a:r>
          <a:endParaRPr kumimoji="1" lang="en-US" altLang="ja-JP" sz="1200"/>
        </a:p>
        <a:p>
          <a:pPr algn="l"/>
          <a:r>
            <a:rPr kumimoji="1" lang="ja-JP" altLang="en-US" sz="1200"/>
            <a:t>まとめてください</a:t>
          </a:r>
          <a:endParaRPr kumimoji="1" lang="en-US" altLang="ja-JP" sz="1200"/>
        </a:p>
      </xdr:txBody>
    </xdr:sp>
    <xdr:clientData/>
  </xdr:twoCellAnchor>
  <xdr:twoCellAnchor>
    <xdr:from>
      <xdr:col>5</xdr:col>
      <xdr:colOff>0</xdr:colOff>
      <xdr:row>108</xdr:row>
      <xdr:rowOff>19049</xdr:rowOff>
    </xdr:from>
    <xdr:to>
      <xdr:col>5</xdr:col>
      <xdr:colOff>95250</xdr:colOff>
      <xdr:row>110</xdr:row>
      <xdr:rowOff>28574</xdr:rowOff>
    </xdr:to>
    <xdr:sp macro="" textlink="">
      <xdr:nvSpPr>
        <xdr:cNvPr id="13" name="右大かっこ 12">
          <a:extLst>
            <a:ext uri="{FF2B5EF4-FFF2-40B4-BE49-F238E27FC236}">
              <a16:creationId xmlns:a16="http://schemas.microsoft.com/office/drawing/2014/main" id="{00000000-0008-0000-0300-00000D000000}"/>
            </a:ext>
          </a:extLst>
        </xdr:cNvPr>
        <xdr:cNvSpPr/>
      </xdr:nvSpPr>
      <xdr:spPr bwMode="auto">
        <a:xfrm>
          <a:off x="6105525" y="29575124"/>
          <a:ext cx="95250" cy="371475"/>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spAutoFit/>
        </a:bodyPr>
        <a:lstStyle/>
        <a:p>
          <a:pPr algn="l"/>
          <a:endParaRPr kumimoji="1" lang="ja-JP" altLang="en-US" sz="1100"/>
        </a:p>
      </xdr:txBody>
    </xdr:sp>
    <xdr:clientData/>
  </xdr:twoCellAnchor>
  <xdr:twoCellAnchor>
    <xdr:from>
      <xdr:col>5</xdr:col>
      <xdr:colOff>247650</xdr:colOff>
      <xdr:row>102</xdr:row>
      <xdr:rowOff>171450</xdr:rowOff>
    </xdr:from>
    <xdr:to>
      <xdr:col>7</xdr:col>
      <xdr:colOff>1731</xdr:colOff>
      <xdr:row>120</xdr:row>
      <xdr:rowOff>34636</xdr:rowOff>
    </xdr:to>
    <xdr:sp macro="" textlink="">
      <xdr:nvSpPr>
        <xdr:cNvPr id="14" name="吹き出し: 角を丸めた四角形 13">
          <a:extLst>
            <a:ext uri="{FF2B5EF4-FFF2-40B4-BE49-F238E27FC236}">
              <a16:creationId xmlns:a16="http://schemas.microsoft.com/office/drawing/2014/main" id="{00000000-0008-0000-0300-00000E000000}"/>
            </a:ext>
          </a:extLst>
        </xdr:cNvPr>
        <xdr:cNvSpPr/>
      </xdr:nvSpPr>
      <xdr:spPr bwMode="auto">
        <a:xfrm>
          <a:off x="6586105" y="19377314"/>
          <a:ext cx="1503217" cy="3136322"/>
        </a:xfrm>
        <a:prstGeom prst="wedgeRoundRectCallout">
          <a:avLst>
            <a:gd name="adj1" fmla="val -59605"/>
            <a:gd name="adj2" fmla="val -29828"/>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en-US" altLang="ja-JP" sz="1000"/>
            <a:t>【</a:t>
          </a:r>
          <a:r>
            <a:rPr kumimoji="1" lang="ja-JP" altLang="en-US" sz="1000"/>
            <a:t>補助金について</a:t>
          </a:r>
          <a:r>
            <a:rPr kumimoji="1" lang="en-US" altLang="ja-JP" sz="1000"/>
            <a:t>】</a:t>
          </a:r>
        </a:p>
        <a:p>
          <a:pPr algn="l"/>
          <a:r>
            <a:rPr kumimoji="1" lang="ja-JP" altLang="en-US" sz="1000"/>
            <a:t>　国か、地方自治体か、</a:t>
          </a:r>
          <a:endParaRPr kumimoji="1" lang="en-US" altLang="ja-JP" sz="1000"/>
        </a:p>
        <a:p>
          <a:pPr algn="l"/>
          <a:r>
            <a:rPr kumimoji="1" lang="ja-JP" altLang="en-US" sz="1000"/>
            <a:t>　どちらの補助金か、</a:t>
          </a:r>
          <a:endParaRPr kumimoji="1" lang="en-US" altLang="ja-JP" sz="1000"/>
        </a:p>
        <a:p>
          <a:pPr algn="l"/>
          <a:r>
            <a:rPr kumimoji="1" lang="ja-JP" altLang="en-US" sz="1000"/>
            <a:t>　わけてください。</a:t>
          </a:r>
          <a:endParaRPr kumimoji="1" lang="en-US" altLang="ja-JP" sz="1000"/>
        </a:p>
        <a:p>
          <a:pPr algn="l"/>
          <a:r>
            <a:rPr kumimoji="1" lang="ja-JP" altLang="en-US" sz="1000"/>
            <a:t>　</a:t>
          </a:r>
          <a:endParaRPr kumimoji="1" lang="en-US" altLang="ja-JP" sz="1000"/>
        </a:p>
        <a:p>
          <a:pPr algn="l"/>
          <a:r>
            <a:rPr kumimoji="1" lang="ja-JP" altLang="en-US" sz="1000"/>
            <a:t>　不明な場合は、</a:t>
          </a:r>
          <a:endParaRPr kumimoji="1" lang="en-US" altLang="ja-JP" sz="1000"/>
        </a:p>
        <a:p>
          <a:pPr algn="l"/>
          <a:r>
            <a:rPr kumimoji="1" lang="ja-JP" altLang="en-US" sz="1000"/>
            <a:t>　「地方公共団体補助金」</a:t>
          </a:r>
          <a:endParaRPr kumimoji="1" lang="en-US" altLang="ja-JP" sz="1000"/>
        </a:p>
        <a:p>
          <a:pPr algn="l"/>
          <a:r>
            <a:rPr kumimoji="1" lang="ja-JP" altLang="en-US" sz="1000"/>
            <a:t>　にまとめてください</a:t>
          </a:r>
          <a:endParaRPr kumimoji="1" lang="en-US" altLang="ja-JP" sz="1000"/>
        </a:p>
        <a:p>
          <a:pPr algn="l"/>
          <a:endParaRPr kumimoji="1" lang="en-US" altLang="ja-JP" sz="1000"/>
        </a:p>
        <a:p>
          <a:pPr algn="l"/>
          <a:endParaRPr kumimoji="1" lang="en-US" altLang="ja-JP" sz="1000"/>
        </a:p>
        <a:p>
          <a:pPr algn="l"/>
          <a:r>
            <a:rPr kumimoji="1" lang="en-US" altLang="ja-JP" sz="1000"/>
            <a:t>【</a:t>
          </a:r>
          <a:r>
            <a:rPr kumimoji="1" lang="ja-JP" altLang="en-US" sz="1000"/>
            <a:t>施設か設備か</a:t>
          </a:r>
          <a:r>
            <a:rPr kumimoji="1" lang="en-US" altLang="ja-JP" sz="1000"/>
            <a:t>】</a:t>
          </a:r>
        </a:p>
        <a:p>
          <a:pPr algn="l"/>
          <a:r>
            <a:rPr kumimoji="1" lang="ja-JP" altLang="en-US" sz="1000"/>
            <a:t>　施設＝建物等</a:t>
          </a:r>
          <a:endParaRPr kumimoji="1" lang="en-US" altLang="ja-JP" sz="1000"/>
        </a:p>
        <a:p>
          <a:pPr algn="l"/>
          <a:r>
            <a:rPr kumimoji="1" lang="ja-JP" altLang="en-US" sz="1000"/>
            <a:t>　設備＝建物等に付属</a:t>
          </a:r>
          <a:endParaRPr kumimoji="1" lang="en-US" altLang="ja-JP" sz="1000"/>
        </a:p>
        <a:p>
          <a:pPr algn="l"/>
          <a:r>
            <a:rPr kumimoji="1" lang="ja-JP" altLang="en-US" sz="1000"/>
            <a:t>　　　　　</a:t>
          </a:r>
          <a:r>
            <a:rPr kumimoji="1" lang="ja-JP" altLang="en-US" sz="1000" baseline="0"/>
            <a:t> </a:t>
          </a:r>
          <a:r>
            <a:rPr kumimoji="1" lang="ja-JP" altLang="en-US" sz="1000"/>
            <a:t>するもの</a:t>
          </a:r>
          <a:endParaRPr kumimoji="1" lang="en-US" altLang="ja-JP" sz="1000"/>
        </a:p>
        <a:p>
          <a:pPr algn="l"/>
          <a:r>
            <a:rPr kumimoji="1" lang="en-US" altLang="ja-JP" sz="1000"/>
            <a:t>  </a:t>
          </a:r>
          <a:r>
            <a:rPr kumimoji="1" lang="ja-JP" altLang="en-US" sz="1000"/>
            <a:t>　と、分類ください</a:t>
          </a:r>
          <a:endParaRPr kumimoji="1" lang="en-US" altLang="ja-JP" sz="1000"/>
        </a:p>
      </xdr:txBody>
    </xdr:sp>
    <xdr:clientData/>
  </xdr:twoCellAnchor>
  <xdr:twoCellAnchor>
    <xdr:from>
      <xdr:col>5</xdr:col>
      <xdr:colOff>0</xdr:colOff>
      <xdr:row>105</xdr:row>
      <xdr:rowOff>19049</xdr:rowOff>
    </xdr:from>
    <xdr:to>
      <xdr:col>5</xdr:col>
      <xdr:colOff>95250</xdr:colOff>
      <xdr:row>107</xdr:row>
      <xdr:rowOff>28574</xdr:rowOff>
    </xdr:to>
    <xdr:sp macro="" textlink="">
      <xdr:nvSpPr>
        <xdr:cNvPr id="15" name="右大かっこ 14">
          <a:extLst>
            <a:ext uri="{FF2B5EF4-FFF2-40B4-BE49-F238E27FC236}">
              <a16:creationId xmlns:a16="http://schemas.microsoft.com/office/drawing/2014/main" id="{00000000-0008-0000-0300-00000F000000}"/>
            </a:ext>
          </a:extLst>
        </xdr:cNvPr>
        <xdr:cNvSpPr/>
      </xdr:nvSpPr>
      <xdr:spPr bwMode="auto">
        <a:xfrm>
          <a:off x="6105525" y="29032199"/>
          <a:ext cx="95250" cy="371475"/>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spAutoFit/>
        </a:bodyPr>
        <a:lstStyle/>
        <a:p>
          <a:pPr algn="l"/>
          <a:endParaRPr kumimoji="1" lang="ja-JP" altLang="en-US" sz="1100"/>
        </a:p>
      </xdr:txBody>
    </xdr:sp>
    <xdr:clientData/>
  </xdr:twoCellAnchor>
  <xdr:twoCellAnchor>
    <xdr:from>
      <xdr:col>5</xdr:col>
      <xdr:colOff>228600</xdr:colOff>
      <xdr:row>127</xdr:row>
      <xdr:rowOff>133350</xdr:rowOff>
    </xdr:from>
    <xdr:to>
      <xdr:col>6</xdr:col>
      <xdr:colOff>847724</xdr:colOff>
      <xdr:row>133</xdr:row>
      <xdr:rowOff>28576</xdr:rowOff>
    </xdr:to>
    <xdr:sp macro="" textlink="">
      <xdr:nvSpPr>
        <xdr:cNvPr id="16" name="吹き出し: 角を丸めた四角形 15">
          <a:extLst>
            <a:ext uri="{FF2B5EF4-FFF2-40B4-BE49-F238E27FC236}">
              <a16:creationId xmlns:a16="http://schemas.microsoft.com/office/drawing/2014/main" id="{00000000-0008-0000-0300-000010000000}"/>
            </a:ext>
          </a:extLst>
        </xdr:cNvPr>
        <xdr:cNvSpPr/>
      </xdr:nvSpPr>
      <xdr:spPr bwMode="auto">
        <a:xfrm>
          <a:off x="6334125" y="33127950"/>
          <a:ext cx="1495424" cy="981076"/>
        </a:xfrm>
        <a:prstGeom prst="wedgeRoundRectCallout">
          <a:avLst>
            <a:gd name="adj1" fmla="val -57585"/>
            <a:gd name="adj2" fmla="val -1787"/>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ja-JP" altLang="en-US" sz="1200"/>
            <a:t>内訳が</a:t>
          </a:r>
          <a:endParaRPr kumimoji="1" lang="en-US" altLang="ja-JP" sz="1200"/>
        </a:p>
        <a:p>
          <a:pPr algn="l"/>
          <a:r>
            <a:rPr kumimoji="1" lang="ja-JP" altLang="en-US" sz="1200"/>
            <a:t>わからないものは、</a:t>
          </a:r>
          <a:endParaRPr kumimoji="1" lang="en-US" altLang="ja-JP" sz="1200"/>
        </a:p>
        <a:p>
          <a:pPr algn="l"/>
          <a:r>
            <a:rPr kumimoji="1" lang="ja-JP" altLang="en-US" sz="1200"/>
            <a:t>「その他」に</a:t>
          </a:r>
          <a:endParaRPr kumimoji="1" lang="en-US" altLang="ja-JP" sz="1200"/>
        </a:p>
        <a:p>
          <a:pPr algn="l"/>
          <a:r>
            <a:rPr kumimoji="1" lang="ja-JP" altLang="en-US" sz="1200"/>
            <a:t>入れてください。</a:t>
          </a:r>
          <a:endParaRPr kumimoji="1" lang="en-US" altLang="ja-JP" sz="1200"/>
        </a:p>
      </xdr:txBody>
    </xdr:sp>
    <xdr:clientData/>
  </xdr:twoCellAnchor>
  <xdr:twoCellAnchor>
    <xdr:from>
      <xdr:col>4</xdr:col>
      <xdr:colOff>1091045</xdr:colOff>
      <xdr:row>129</xdr:row>
      <xdr:rowOff>9523</xdr:rowOff>
    </xdr:from>
    <xdr:to>
      <xdr:col>5</xdr:col>
      <xdr:colOff>104774</xdr:colOff>
      <xdr:row>131</xdr:row>
      <xdr:rowOff>181840</xdr:rowOff>
    </xdr:to>
    <xdr:sp macro="" textlink="">
      <xdr:nvSpPr>
        <xdr:cNvPr id="17" name="右大かっこ 16">
          <a:extLst>
            <a:ext uri="{FF2B5EF4-FFF2-40B4-BE49-F238E27FC236}">
              <a16:creationId xmlns:a16="http://schemas.microsoft.com/office/drawing/2014/main" id="{00000000-0008-0000-0300-000011000000}"/>
            </a:ext>
          </a:extLst>
        </xdr:cNvPr>
        <xdr:cNvSpPr/>
      </xdr:nvSpPr>
      <xdr:spPr bwMode="auto">
        <a:xfrm>
          <a:off x="6321136" y="24125091"/>
          <a:ext cx="122093" cy="535999"/>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noAutofit/>
        </a:bodyPr>
        <a:lstStyle/>
        <a:p>
          <a:pPr algn="l"/>
          <a:endParaRPr kumimoji="1" lang="ja-JP" altLang="en-US" sz="1100"/>
        </a:p>
      </xdr:txBody>
    </xdr:sp>
    <xdr:clientData/>
  </xdr:twoCellAnchor>
  <xdr:twoCellAnchor>
    <xdr:from>
      <xdr:col>5</xdr:col>
      <xdr:colOff>247650</xdr:colOff>
      <xdr:row>52</xdr:row>
      <xdr:rowOff>114300</xdr:rowOff>
    </xdr:from>
    <xdr:to>
      <xdr:col>6</xdr:col>
      <xdr:colOff>876299</xdr:colOff>
      <xdr:row>62</xdr:row>
      <xdr:rowOff>133350</xdr:rowOff>
    </xdr:to>
    <xdr:sp macro="" textlink="">
      <xdr:nvSpPr>
        <xdr:cNvPr id="18" name="吹き出し: 角を丸めた四角形 17">
          <a:extLst>
            <a:ext uri="{FF2B5EF4-FFF2-40B4-BE49-F238E27FC236}">
              <a16:creationId xmlns:a16="http://schemas.microsoft.com/office/drawing/2014/main" id="{00000000-0008-0000-0300-000012000000}"/>
            </a:ext>
          </a:extLst>
        </xdr:cNvPr>
        <xdr:cNvSpPr/>
      </xdr:nvSpPr>
      <xdr:spPr bwMode="auto">
        <a:xfrm>
          <a:off x="6353175" y="11029950"/>
          <a:ext cx="1504949" cy="1828800"/>
        </a:xfrm>
        <a:prstGeom prst="wedgeRoundRectCallout">
          <a:avLst>
            <a:gd name="adj1" fmla="val -58340"/>
            <a:gd name="adj2" fmla="val -33029"/>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en-US" altLang="ja-JP" sz="1000"/>
            <a:t>【</a:t>
          </a:r>
          <a:r>
            <a:rPr kumimoji="1" lang="ja-JP" altLang="en-US" sz="1000"/>
            <a:t>補助金について</a:t>
          </a:r>
          <a:r>
            <a:rPr kumimoji="1" lang="en-US" altLang="ja-JP" sz="1000"/>
            <a:t>】</a:t>
          </a:r>
        </a:p>
        <a:p>
          <a:pPr algn="l"/>
          <a:r>
            <a:rPr kumimoji="1" lang="ja-JP" altLang="en-US" sz="1000"/>
            <a:t>国か、地方自治体か、</a:t>
          </a:r>
          <a:endParaRPr kumimoji="1" lang="en-US" altLang="ja-JP" sz="1000"/>
        </a:p>
        <a:p>
          <a:pPr algn="l"/>
          <a:r>
            <a:rPr kumimoji="1" lang="ja-JP" altLang="en-US" sz="1000"/>
            <a:t>どちらの補助金か、</a:t>
          </a:r>
          <a:endParaRPr kumimoji="1" lang="en-US" altLang="ja-JP" sz="1000"/>
        </a:p>
        <a:p>
          <a:pPr algn="l"/>
          <a:r>
            <a:rPr kumimoji="1" lang="ja-JP" altLang="en-US" sz="1000"/>
            <a:t>わけてください。</a:t>
          </a:r>
          <a:endParaRPr kumimoji="1" lang="en-US" altLang="ja-JP" sz="1000"/>
        </a:p>
        <a:p>
          <a:pPr algn="l"/>
          <a:r>
            <a:rPr kumimoji="1" lang="ja-JP" altLang="en-US" sz="1000"/>
            <a:t>　</a:t>
          </a:r>
          <a:endParaRPr kumimoji="1" lang="en-US" altLang="ja-JP" sz="1000"/>
        </a:p>
        <a:p>
          <a:pPr algn="l"/>
          <a:r>
            <a:rPr kumimoji="1" lang="ja-JP" altLang="en-US" sz="1000"/>
            <a:t>不明な場合は、</a:t>
          </a:r>
          <a:endParaRPr kumimoji="1" lang="en-US" altLang="ja-JP" sz="1000"/>
        </a:p>
        <a:p>
          <a:pPr algn="l"/>
          <a:r>
            <a:rPr kumimoji="1" lang="ja-JP" altLang="en-US" sz="1000"/>
            <a:t>「地方公共団体補助金」</a:t>
          </a:r>
          <a:endParaRPr kumimoji="1" lang="en-US" altLang="ja-JP" sz="1000"/>
        </a:p>
        <a:p>
          <a:pPr algn="l"/>
          <a:r>
            <a:rPr kumimoji="1" lang="ja-JP" altLang="en-US" sz="1000"/>
            <a:t>にまとめてください</a:t>
          </a:r>
          <a:endParaRPr kumimoji="1" lang="en-US" altLang="ja-JP" sz="1000"/>
        </a:p>
      </xdr:txBody>
    </xdr:sp>
    <xdr:clientData/>
  </xdr:twoCellAnchor>
  <xdr:twoCellAnchor>
    <xdr:from>
      <xdr:col>5</xdr:col>
      <xdr:colOff>228600</xdr:colOff>
      <xdr:row>209</xdr:row>
      <xdr:rowOff>38100</xdr:rowOff>
    </xdr:from>
    <xdr:to>
      <xdr:col>6</xdr:col>
      <xdr:colOff>857249</xdr:colOff>
      <xdr:row>219</xdr:row>
      <xdr:rowOff>152400</xdr:rowOff>
    </xdr:to>
    <xdr:sp macro="" textlink="">
      <xdr:nvSpPr>
        <xdr:cNvPr id="19" name="吹き出し: 角を丸めた四角形 18">
          <a:extLst>
            <a:ext uri="{FF2B5EF4-FFF2-40B4-BE49-F238E27FC236}">
              <a16:creationId xmlns:a16="http://schemas.microsoft.com/office/drawing/2014/main" id="{00000000-0008-0000-0300-000013000000}"/>
            </a:ext>
          </a:extLst>
        </xdr:cNvPr>
        <xdr:cNvSpPr/>
      </xdr:nvSpPr>
      <xdr:spPr bwMode="auto">
        <a:xfrm>
          <a:off x="6334125" y="54606825"/>
          <a:ext cx="1504949" cy="1828800"/>
        </a:xfrm>
        <a:prstGeom prst="wedgeRoundRectCallout">
          <a:avLst>
            <a:gd name="adj1" fmla="val -57706"/>
            <a:gd name="adj2" fmla="val -34070"/>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en-US" altLang="ja-JP" sz="1000"/>
            <a:t>【</a:t>
          </a:r>
          <a:r>
            <a:rPr kumimoji="1" lang="ja-JP" altLang="en-US" sz="1000"/>
            <a:t>補助金について</a:t>
          </a:r>
          <a:r>
            <a:rPr kumimoji="1" lang="en-US" altLang="ja-JP" sz="1000"/>
            <a:t>】</a:t>
          </a:r>
        </a:p>
        <a:p>
          <a:pPr algn="l"/>
          <a:r>
            <a:rPr kumimoji="1" lang="ja-JP" altLang="en-US" sz="1000"/>
            <a:t>国か、地方自治体か、</a:t>
          </a:r>
          <a:endParaRPr kumimoji="1" lang="en-US" altLang="ja-JP" sz="1000"/>
        </a:p>
        <a:p>
          <a:pPr algn="l"/>
          <a:r>
            <a:rPr kumimoji="1" lang="ja-JP" altLang="en-US" sz="1000"/>
            <a:t>どちらの補助金か、</a:t>
          </a:r>
          <a:endParaRPr kumimoji="1" lang="en-US" altLang="ja-JP" sz="1000"/>
        </a:p>
        <a:p>
          <a:pPr algn="l"/>
          <a:r>
            <a:rPr kumimoji="1" lang="ja-JP" altLang="en-US" sz="1000"/>
            <a:t>わけてください。</a:t>
          </a:r>
          <a:endParaRPr kumimoji="1" lang="en-US" altLang="ja-JP" sz="1000"/>
        </a:p>
        <a:p>
          <a:pPr algn="l"/>
          <a:r>
            <a:rPr kumimoji="1" lang="ja-JP" altLang="en-US" sz="1000"/>
            <a:t>　</a:t>
          </a:r>
          <a:endParaRPr kumimoji="1" lang="en-US" altLang="ja-JP" sz="1000"/>
        </a:p>
        <a:p>
          <a:pPr algn="l"/>
          <a:r>
            <a:rPr kumimoji="1" lang="ja-JP" altLang="en-US" sz="1000"/>
            <a:t>不明な場合は、</a:t>
          </a:r>
          <a:endParaRPr kumimoji="1" lang="en-US" altLang="ja-JP" sz="1000"/>
        </a:p>
        <a:p>
          <a:pPr algn="l"/>
          <a:r>
            <a:rPr kumimoji="1" lang="ja-JP" altLang="en-US" sz="1000"/>
            <a:t>「地方公共団体補助金」</a:t>
          </a:r>
          <a:endParaRPr kumimoji="1" lang="en-US" altLang="ja-JP" sz="1000"/>
        </a:p>
        <a:p>
          <a:pPr algn="l"/>
          <a:r>
            <a:rPr kumimoji="1" lang="ja-JP" altLang="en-US" sz="1000"/>
            <a:t>にまとめてください</a:t>
          </a:r>
          <a:endParaRPr kumimoji="1" lang="en-US" altLang="ja-JP" sz="1000"/>
        </a:p>
      </xdr:txBody>
    </xdr:sp>
    <xdr:clientData/>
  </xdr:twoCellAnchor>
  <xdr:twoCellAnchor>
    <xdr:from>
      <xdr:col>5</xdr:col>
      <xdr:colOff>236393</xdr:colOff>
      <xdr:row>259</xdr:row>
      <xdr:rowOff>86592</xdr:rowOff>
    </xdr:from>
    <xdr:to>
      <xdr:col>6</xdr:col>
      <xdr:colOff>865042</xdr:colOff>
      <xdr:row>267</xdr:row>
      <xdr:rowOff>69274</xdr:rowOff>
    </xdr:to>
    <xdr:sp macro="" textlink="">
      <xdr:nvSpPr>
        <xdr:cNvPr id="21" name="吹き出し: 角を丸めた四角形 20">
          <a:extLst>
            <a:ext uri="{FF2B5EF4-FFF2-40B4-BE49-F238E27FC236}">
              <a16:creationId xmlns:a16="http://schemas.microsoft.com/office/drawing/2014/main" id="{00000000-0008-0000-0300-000015000000}"/>
            </a:ext>
          </a:extLst>
        </xdr:cNvPr>
        <xdr:cNvSpPr/>
      </xdr:nvSpPr>
      <xdr:spPr bwMode="auto">
        <a:xfrm>
          <a:off x="6574848" y="51010706"/>
          <a:ext cx="1503217" cy="1368136"/>
        </a:xfrm>
        <a:prstGeom prst="wedgeRoundRectCallout">
          <a:avLst>
            <a:gd name="adj1" fmla="val -58801"/>
            <a:gd name="adj2" fmla="val 26920"/>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en-US" altLang="ja-JP" sz="1000"/>
            <a:t>【</a:t>
          </a:r>
          <a:r>
            <a:rPr kumimoji="1" lang="ja-JP" altLang="en-US" sz="1000"/>
            <a:t>補助金について</a:t>
          </a:r>
          <a:r>
            <a:rPr kumimoji="1" lang="en-US" altLang="ja-JP" sz="1000"/>
            <a:t>】</a:t>
          </a:r>
        </a:p>
        <a:p>
          <a:pPr algn="l"/>
          <a:r>
            <a:rPr kumimoji="1" lang="ja-JP" altLang="en-US" sz="1000"/>
            <a:t>国か、地方自治体か、</a:t>
          </a:r>
          <a:endParaRPr kumimoji="1" lang="en-US" altLang="ja-JP" sz="1000"/>
        </a:p>
        <a:p>
          <a:pPr algn="l"/>
          <a:r>
            <a:rPr kumimoji="1" lang="ja-JP" altLang="en-US" sz="1000"/>
            <a:t>どちらの補助金か、</a:t>
          </a:r>
          <a:endParaRPr kumimoji="1" lang="en-US" altLang="ja-JP" sz="1000"/>
        </a:p>
        <a:p>
          <a:pPr algn="l"/>
          <a:r>
            <a:rPr kumimoji="1" lang="ja-JP" altLang="en-US" sz="1000"/>
            <a:t>わけてください。</a:t>
          </a:r>
          <a:endParaRPr kumimoji="1" lang="en-US" altLang="ja-JP" sz="1000"/>
        </a:p>
        <a:p>
          <a:pPr algn="l"/>
          <a:r>
            <a:rPr kumimoji="1" lang="ja-JP" altLang="en-US" sz="1000"/>
            <a:t>　</a:t>
          </a:r>
          <a:endParaRPr kumimoji="1" lang="en-US" altLang="ja-JP" sz="1000"/>
        </a:p>
        <a:p>
          <a:pPr algn="l"/>
          <a:r>
            <a:rPr kumimoji="1" lang="ja-JP" altLang="en-US" sz="1000"/>
            <a:t>不明な場合は、</a:t>
          </a:r>
          <a:endParaRPr kumimoji="1" lang="en-US" altLang="ja-JP" sz="1000"/>
        </a:p>
        <a:p>
          <a:pPr algn="l"/>
          <a:r>
            <a:rPr kumimoji="1" lang="ja-JP" altLang="en-US" sz="1000"/>
            <a:t>「地方公共団体補助金」</a:t>
          </a:r>
          <a:endParaRPr kumimoji="1" lang="en-US" altLang="ja-JP" sz="1000"/>
        </a:p>
        <a:p>
          <a:pPr algn="l"/>
          <a:r>
            <a:rPr kumimoji="1" lang="ja-JP" altLang="en-US" sz="1000"/>
            <a:t>にまとめてください</a:t>
          </a:r>
          <a:endParaRPr kumimoji="1" lang="en-US" altLang="ja-JP" sz="1000"/>
        </a:p>
      </xdr:txBody>
    </xdr:sp>
    <xdr:clientData/>
  </xdr:twoCellAnchor>
  <xdr:twoCellAnchor>
    <xdr:from>
      <xdr:col>5</xdr:col>
      <xdr:colOff>247650</xdr:colOff>
      <xdr:row>365</xdr:row>
      <xdr:rowOff>28575</xdr:rowOff>
    </xdr:from>
    <xdr:to>
      <xdr:col>6</xdr:col>
      <xdr:colOff>876299</xdr:colOff>
      <xdr:row>375</xdr:row>
      <xdr:rowOff>142875</xdr:rowOff>
    </xdr:to>
    <xdr:sp macro="" textlink="">
      <xdr:nvSpPr>
        <xdr:cNvPr id="22" name="吹き出し: 角を丸めた四角形 21">
          <a:extLst>
            <a:ext uri="{FF2B5EF4-FFF2-40B4-BE49-F238E27FC236}">
              <a16:creationId xmlns:a16="http://schemas.microsoft.com/office/drawing/2014/main" id="{00000000-0008-0000-0300-000016000000}"/>
            </a:ext>
          </a:extLst>
        </xdr:cNvPr>
        <xdr:cNvSpPr/>
      </xdr:nvSpPr>
      <xdr:spPr bwMode="auto">
        <a:xfrm>
          <a:off x="6353175" y="96335850"/>
          <a:ext cx="1504949" cy="1828800"/>
        </a:xfrm>
        <a:prstGeom prst="wedgeRoundRectCallout">
          <a:avLst>
            <a:gd name="adj1" fmla="val -58972"/>
            <a:gd name="adj2" fmla="val -33029"/>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en-US" altLang="ja-JP" sz="1000"/>
            <a:t>【</a:t>
          </a:r>
          <a:r>
            <a:rPr kumimoji="1" lang="ja-JP" altLang="en-US" sz="1000"/>
            <a:t>補助金について</a:t>
          </a:r>
          <a:r>
            <a:rPr kumimoji="1" lang="en-US" altLang="ja-JP" sz="1000"/>
            <a:t>】</a:t>
          </a:r>
        </a:p>
        <a:p>
          <a:pPr algn="l"/>
          <a:r>
            <a:rPr kumimoji="1" lang="ja-JP" altLang="en-US" sz="1000"/>
            <a:t>国か、地方自治体か、</a:t>
          </a:r>
          <a:endParaRPr kumimoji="1" lang="en-US" altLang="ja-JP" sz="1000"/>
        </a:p>
        <a:p>
          <a:pPr algn="l"/>
          <a:r>
            <a:rPr kumimoji="1" lang="ja-JP" altLang="en-US" sz="1000"/>
            <a:t>どちらの補助金か、</a:t>
          </a:r>
          <a:endParaRPr kumimoji="1" lang="en-US" altLang="ja-JP" sz="1000"/>
        </a:p>
        <a:p>
          <a:pPr algn="l"/>
          <a:r>
            <a:rPr kumimoji="1" lang="ja-JP" altLang="en-US" sz="1000"/>
            <a:t>わけてください。</a:t>
          </a:r>
          <a:endParaRPr kumimoji="1" lang="en-US" altLang="ja-JP" sz="1000"/>
        </a:p>
        <a:p>
          <a:pPr algn="l"/>
          <a:r>
            <a:rPr kumimoji="1" lang="ja-JP" altLang="en-US" sz="1000"/>
            <a:t>　</a:t>
          </a:r>
          <a:endParaRPr kumimoji="1" lang="en-US" altLang="ja-JP" sz="1000"/>
        </a:p>
        <a:p>
          <a:pPr algn="l"/>
          <a:r>
            <a:rPr kumimoji="1" lang="ja-JP" altLang="en-US" sz="1000"/>
            <a:t>不明な場合は、</a:t>
          </a:r>
          <a:endParaRPr kumimoji="1" lang="en-US" altLang="ja-JP" sz="1000"/>
        </a:p>
        <a:p>
          <a:pPr algn="l"/>
          <a:r>
            <a:rPr kumimoji="1" lang="ja-JP" altLang="en-US" sz="1000"/>
            <a:t>「地方公共団体補助金」</a:t>
          </a:r>
          <a:endParaRPr kumimoji="1" lang="en-US" altLang="ja-JP" sz="1000"/>
        </a:p>
        <a:p>
          <a:pPr algn="l"/>
          <a:r>
            <a:rPr kumimoji="1" lang="ja-JP" altLang="en-US" sz="1000"/>
            <a:t>にまとめてください</a:t>
          </a:r>
          <a:endParaRPr kumimoji="1" lang="en-US" altLang="ja-JP" sz="1000"/>
        </a:p>
      </xdr:txBody>
    </xdr:sp>
    <xdr:clientData/>
  </xdr:twoCellAnchor>
  <xdr:twoCellAnchor>
    <xdr:from>
      <xdr:col>5</xdr:col>
      <xdr:colOff>228600</xdr:colOff>
      <xdr:row>416</xdr:row>
      <xdr:rowOff>0</xdr:rowOff>
    </xdr:from>
    <xdr:to>
      <xdr:col>6</xdr:col>
      <xdr:colOff>857249</xdr:colOff>
      <xdr:row>426</xdr:row>
      <xdr:rowOff>114300</xdr:rowOff>
    </xdr:to>
    <xdr:sp macro="" textlink="">
      <xdr:nvSpPr>
        <xdr:cNvPr id="23" name="吹き出し: 角を丸めた四角形 22">
          <a:extLst>
            <a:ext uri="{FF2B5EF4-FFF2-40B4-BE49-F238E27FC236}">
              <a16:creationId xmlns:a16="http://schemas.microsoft.com/office/drawing/2014/main" id="{00000000-0008-0000-0300-000017000000}"/>
            </a:ext>
          </a:extLst>
        </xdr:cNvPr>
        <xdr:cNvSpPr/>
      </xdr:nvSpPr>
      <xdr:spPr bwMode="auto">
        <a:xfrm>
          <a:off x="6334125" y="113109375"/>
          <a:ext cx="1504949" cy="1828800"/>
        </a:xfrm>
        <a:prstGeom prst="wedgeRoundRectCallout">
          <a:avLst>
            <a:gd name="adj1" fmla="val -58339"/>
            <a:gd name="adj2" fmla="val 5513"/>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en-US" altLang="ja-JP" sz="1000"/>
            <a:t>【</a:t>
          </a:r>
          <a:r>
            <a:rPr kumimoji="1" lang="ja-JP" altLang="en-US" sz="1000"/>
            <a:t>補助金について</a:t>
          </a:r>
          <a:r>
            <a:rPr kumimoji="1" lang="en-US" altLang="ja-JP" sz="1000"/>
            <a:t>】</a:t>
          </a:r>
        </a:p>
        <a:p>
          <a:pPr algn="l"/>
          <a:r>
            <a:rPr kumimoji="1" lang="ja-JP" altLang="en-US" sz="1000"/>
            <a:t>国か、地方自治体か、</a:t>
          </a:r>
          <a:endParaRPr kumimoji="1" lang="en-US" altLang="ja-JP" sz="1000"/>
        </a:p>
        <a:p>
          <a:pPr algn="l"/>
          <a:r>
            <a:rPr kumimoji="1" lang="ja-JP" altLang="en-US" sz="1000"/>
            <a:t>どちらの補助金か、</a:t>
          </a:r>
          <a:endParaRPr kumimoji="1" lang="en-US" altLang="ja-JP" sz="1000"/>
        </a:p>
        <a:p>
          <a:pPr algn="l"/>
          <a:r>
            <a:rPr kumimoji="1" lang="ja-JP" altLang="en-US" sz="1000"/>
            <a:t>わけてください。</a:t>
          </a:r>
          <a:endParaRPr kumimoji="1" lang="en-US" altLang="ja-JP" sz="1000"/>
        </a:p>
        <a:p>
          <a:pPr algn="l"/>
          <a:r>
            <a:rPr kumimoji="1" lang="ja-JP" altLang="en-US" sz="1000"/>
            <a:t>　</a:t>
          </a:r>
          <a:endParaRPr kumimoji="1" lang="en-US" altLang="ja-JP" sz="1000"/>
        </a:p>
        <a:p>
          <a:pPr algn="l"/>
          <a:r>
            <a:rPr kumimoji="1" lang="ja-JP" altLang="en-US" sz="1000"/>
            <a:t>不明な場合は、</a:t>
          </a:r>
          <a:endParaRPr kumimoji="1" lang="en-US" altLang="ja-JP" sz="1000"/>
        </a:p>
        <a:p>
          <a:pPr algn="l"/>
          <a:r>
            <a:rPr kumimoji="1" lang="ja-JP" altLang="en-US" sz="1000"/>
            <a:t>「地方公共団体補助金」</a:t>
          </a:r>
          <a:endParaRPr kumimoji="1" lang="en-US" altLang="ja-JP" sz="1000"/>
        </a:p>
        <a:p>
          <a:pPr algn="l"/>
          <a:r>
            <a:rPr kumimoji="1" lang="ja-JP" altLang="en-US" sz="1000"/>
            <a:t>にまとめてください</a:t>
          </a:r>
          <a:endParaRPr kumimoji="1" lang="en-US" altLang="ja-JP" sz="1000"/>
        </a:p>
      </xdr:txBody>
    </xdr:sp>
    <xdr:clientData/>
  </xdr:twoCellAnchor>
  <xdr:twoCellAnchor>
    <xdr:from>
      <xdr:col>5</xdr:col>
      <xdr:colOff>228600</xdr:colOff>
      <xdr:row>416</xdr:row>
      <xdr:rowOff>0</xdr:rowOff>
    </xdr:from>
    <xdr:to>
      <xdr:col>6</xdr:col>
      <xdr:colOff>857249</xdr:colOff>
      <xdr:row>426</xdr:row>
      <xdr:rowOff>114300</xdr:rowOff>
    </xdr:to>
    <xdr:sp macro="" textlink="">
      <xdr:nvSpPr>
        <xdr:cNvPr id="24" name="吹き出し: 角を丸めた四角形 23">
          <a:extLst>
            <a:ext uri="{FF2B5EF4-FFF2-40B4-BE49-F238E27FC236}">
              <a16:creationId xmlns:a16="http://schemas.microsoft.com/office/drawing/2014/main" id="{00000000-0008-0000-0300-000018000000}"/>
            </a:ext>
          </a:extLst>
        </xdr:cNvPr>
        <xdr:cNvSpPr/>
      </xdr:nvSpPr>
      <xdr:spPr bwMode="auto">
        <a:xfrm>
          <a:off x="6334125" y="113109375"/>
          <a:ext cx="1504949" cy="1828800"/>
        </a:xfrm>
        <a:prstGeom prst="wedgeRoundRectCallout">
          <a:avLst>
            <a:gd name="adj1" fmla="val -59605"/>
            <a:gd name="adj2" fmla="val -17404"/>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en-US" altLang="ja-JP" sz="1000"/>
            <a:t>【</a:t>
          </a:r>
          <a:r>
            <a:rPr kumimoji="1" lang="ja-JP" altLang="en-US" sz="1000"/>
            <a:t>補助金について</a:t>
          </a:r>
          <a:r>
            <a:rPr kumimoji="1" lang="en-US" altLang="ja-JP" sz="1000"/>
            <a:t>】</a:t>
          </a:r>
        </a:p>
        <a:p>
          <a:pPr algn="l"/>
          <a:r>
            <a:rPr kumimoji="1" lang="ja-JP" altLang="en-US" sz="1000"/>
            <a:t>国か、地方自治体か、</a:t>
          </a:r>
          <a:endParaRPr kumimoji="1" lang="en-US" altLang="ja-JP" sz="1000"/>
        </a:p>
        <a:p>
          <a:pPr algn="l"/>
          <a:r>
            <a:rPr kumimoji="1" lang="ja-JP" altLang="en-US" sz="1000"/>
            <a:t>どちらの補助金か、</a:t>
          </a:r>
          <a:endParaRPr kumimoji="1" lang="en-US" altLang="ja-JP" sz="1000"/>
        </a:p>
        <a:p>
          <a:pPr algn="l"/>
          <a:r>
            <a:rPr kumimoji="1" lang="ja-JP" altLang="en-US" sz="1000"/>
            <a:t>わけてください。</a:t>
          </a:r>
          <a:endParaRPr kumimoji="1" lang="en-US" altLang="ja-JP" sz="1000"/>
        </a:p>
        <a:p>
          <a:pPr algn="l"/>
          <a:r>
            <a:rPr kumimoji="1" lang="ja-JP" altLang="en-US" sz="1000"/>
            <a:t>　</a:t>
          </a:r>
          <a:endParaRPr kumimoji="1" lang="en-US" altLang="ja-JP" sz="1000"/>
        </a:p>
        <a:p>
          <a:pPr algn="l"/>
          <a:r>
            <a:rPr kumimoji="1" lang="ja-JP" altLang="en-US" sz="1000"/>
            <a:t>不明な場合は、</a:t>
          </a:r>
          <a:endParaRPr kumimoji="1" lang="en-US" altLang="ja-JP" sz="1000"/>
        </a:p>
        <a:p>
          <a:pPr algn="l"/>
          <a:r>
            <a:rPr kumimoji="1" lang="ja-JP" altLang="en-US" sz="1000"/>
            <a:t>「地方公共団体補助金」</a:t>
          </a:r>
          <a:endParaRPr kumimoji="1" lang="en-US" altLang="ja-JP" sz="1000"/>
        </a:p>
        <a:p>
          <a:pPr algn="l"/>
          <a:r>
            <a:rPr kumimoji="1" lang="ja-JP" altLang="en-US" sz="1000"/>
            <a:t>にまとめてください</a:t>
          </a:r>
          <a:endParaRPr kumimoji="1" lang="en-US" altLang="ja-JP" sz="1000"/>
        </a:p>
      </xdr:txBody>
    </xdr:sp>
    <xdr:clientData/>
  </xdr:twoCellAnchor>
  <xdr:twoCellAnchor>
    <xdr:from>
      <xdr:col>5</xdr:col>
      <xdr:colOff>228600</xdr:colOff>
      <xdr:row>521</xdr:row>
      <xdr:rowOff>19050</xdr:rowOff>
    </xdr:from>
    <xdr:to>
      <xdr:col>6</xdr:col>
      <xdr:colOff>857249</xdr:colOff>
      <xdr:row>531</xdr:row>
      <xdr:rowOff>133350</xdr:rowOff>
    </xdr:to>
    <xdr:sp macro="" textlink="">
      <xdr:nvSpPr>
        <xdr:cNvPr id="25" name="吹き出し: 角を丸めた四角形 24">
          <a:extLst>
            <a:ext uri="{FF2B5EF4-FFF2-40B4-BE49-F238E27FC236}">
              <a16:creationId xmlns:a16="http://schemas.microsoft.com/office/drawing/2014/main" id="{00000000-0008-0000-0300-000019000000}"/>
            </a:ext>
          </a:extLst>
        </xdr:cNvPr>
        <xdr:cNvSpPr/>
      </xdr:nvSpPr>
      <xdr:spPr bwMode="auto">
        <a:xfrm>
          <a:off x="6334125" y="138160125"/>
          <a:ext cx="1504949" cy="1828800"/>
        </a:xfrm>
        <a:prstGeom prst="wedgeRoundRectCallout">
          <a:avLst>
            <a:gd name="adj1" fmla="val -57707"/>
            <a:gd name="adj2" fmla="val -31467"/>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en-US" altLang="ja-JP" sz="1000"/>
            <a:t>【</a:t>
          </a:r>
          <a:r>
            <a:rPr kumimoji="1" lang="ja-JP" altLang="en-US" sz="1000"/>
            <a:t>補助金について</a:t>
          </a:r>
          <a:r>
            <a:rPr kumimoji="1" lang="en-US" altLang="ja-JP" sz="1000"/>
            <a:t>】</a:t>
          </a:r>
        </a:p>
        <a:p>
          <a:pPr algn="l"/>
          <a:r>
            <a:rPr kumimoji="1" lang="ja-JP" altLang="en-US" sz="1000"/>
            <a:t>国か、地方自治体か、</a:t>
          </a:r>
          <a:endParaRPr kumimoji="1" lang="en-US" altLang="ja-JP" sz="1000"/>
        </a:p>
        <a:p>
          <a:pPr algn="l"/>
          <a:r>
            <a:rPr kumimoji="1" lang="ja-JP" altLang="en-US" sz="1000"/>
            <a:t>どちらの補助金か、</a:t>
          </a:r>
          <a:endParaRPr kumimoji="1" lang="en-US" altLang="ja-JP" sz="1000"/>
        </a:p>
        <a:p>
          <a:pPr algn="l"/>
          <a:r>
            <a:rPr kumimoji="1" lang="ja-JP" altLang="en-US" sz="1000"/>
            <a:t>わけてください。</a:t>
          </a:r>
          <a:endParaRPr kumimoji="1" lang="en-US" altLang="ja-JP" sz="1000"/>
        </a:p>
        <a:p>
          <a:pPr algn="l"/>
          <a:r>
            <a:rPr kumimoji="1" lang="ja-JP" altLang="en-US" sz="1000"/>
            <a:t>　</a:t>
          </a:r>
          <a:endParaRPr kumimoji="1" lang="en-US" altLang="ja-JP" sz="1000"/>
        </a:p>
        <a:p>
          <a:pPr algn="l"/>
          <a:r>
            <a:rPr kumimoji="1" lang="ja-JP" altLang="en-US" sz="1000"/>
            <a:t>不明な場合は、</a:t>
          </a:r>
          <a:endParaRPr kumimoji="1" lang="en-US" altLang="ja-JP" sz="1000"/>
        </a:p>
        <a:p>
          <a:pPr algn="l"/>
          <a:r>
            <a:rPr kumimoji="1" lang="ja-JP" altLang="en-US" sz="1000"/>
            <a:t>「地方公共団体補助金」</a:t>
          </a:r>
          <a:endParaRPr kumimoji="1" lang="en-US" altLang="ja-JP" sz="1000"/>
        </a:p>
        <a:p>
          <a:pPr algn="l"/>
          <a:r>
            <a:rPr kumimoji="1" lang="ja-JP" altLang="en-US" sz="1000"/>
            <a:t>にまとめてください</a:t>
          </a:r>
          <a:endParaRPr kumimoji="1" lang="en-US" altLang="ja-JP" sz="1000"/>
        </a:p>
      </xdr:txBody>
    </xdr:sp>
    <xdr:clientData/>
  </xdr:twoCellAnchor>
  <xdr:twoCellAnchor>
    <xdr:from>
      <xdr:col>5</xdr:col>
      <xdr:colOff>228600</xdr:colOff>
      <xdr:row>572</xdr:row>
      <xdr:rowOff>0</xdr:rowOff>
    </xdr:from>
    <xdr:to>
      <xdr:col>6</xdr:col>
      <xdr:colOff>857249</xdr:colOff>
      <xdr:row>582</xdr:row>
      <xdr:rowOff>114300</xdr:rowOff>
    </xdr:to>
    <xdr:sp macro="" textlink="">
      <xdr:nvSpPr>
        <xdr:cNvPr id="26" name="吹き出し: 角を丸めた四角形 25">
          <a:extLst>
            <a:ext uri="{FF2B5EF4-FFF2-40B4-BE49-F238E27FC236}">
              <a16:creationId xmlns:a16="http://schemas.microsoft.com/office/drawing/2014/main" id="{00000000-0008-0000-0300-00001A000000}"/>
            </a:ext>
          </a:extLst>
        </xdr:cNvPr>
        <xdr:cNvSpPr/>
      </xdr:nvSpPr>
      <xdr:spPr bwMode="auto">
        <a:xfrm>
          <a:off x="6334125" y="154943175"/>
          <a:ext cx="1504949" cy="1828800"/>
        </a:xfrm>
        <a:prstGeom prst="wedgeRoundRectCallout">
          <a:avLst>
            <a:gd name="adj1" fmla="val -59605"/>
            <a:gd name="adj2" fmla="val -17404"/>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en-US" altLang="ja-JP" sz="1000"/>
            <a:t>【</a:t>
          </a:r>
          <a:r>
            <a:rPr kumimoji="1" lang="ja-JP" altLang="en-US" sz="1000"/>
            <a:t>補助金について</a:t>
          </a:r>
          <a:r>
            <a:rPr kumimoji="1" lang="en-US" altLang="ja-JP" sz="1000"/>
            <a:t>】</a:t>
          </a:r>
        </a:p>
        <a:p>
          <a:pPr algn="l"/>
          <a:r>
            <a:rPr kumimoji="1" lang="ja-JP" altLang="en-US" sz="1000"/>
            <a:t>国か、地方自治体か、</a:t>
          </a:r>
          <a:endParaRPr kumimoji="1" lang="en-US" altLang="ja-JP" sz="1000"/>
        </a:p>
        <a:p>
          <a:pPr algn="l"/>
          <a:r>
            <a:rPr kumimoji="1" lang="ja-JP" altLang="en-US" sz="1000"/>
            <a:t>どちらの補助金か、</a:t>
          </a:r>
          <a:endParaRPr kumimoji="1" lang="en-US" altLang="ja-JP" sz="1000"/>
        </a:p>
        <a:p>
          <a:pPr algn="l"/>
          <a:r>
            <a:rPr kumimoji="1" lang="ja-JP" altLang="en-US" sz="1000"/>
            <a:t>わけてください。</a:t>
          </a:r>
          <a:endParaRPr kumimoji="1" lang="en-US" altLang="ja-JP" sz="1000"/>
        </a:p>
        <a:p>
          <a:pPr algn="l"/>
          <a:r>
            <a:rPr kumimoji="1" lang="ja-JP" altLang="en-US" sz="1000"/>
            <a:t>　</a:t>
          </a:r>
          <a:endParaRPr kumimoji="1" lang="en-US" altLang="ja-JP" sz="1000"/>
        </a:p>
        <a:p>
          <a:pPr algn="l"/>
          <a:r>
            <a:rPr kumimoji="1" lang="ja-JP" altLang="en-US" sz="1000"/>
            <a:t>不明な場合は、</a:t>
          </a:r>
          <a:endParaRPr kumimoji="1" lang="en-US" altLang="ja-JP" sz="1000"/>
        </a:p>
        <a:p>
          <a:pPr algn="l"/>
          <a:r>
            <a:rPr kumimoji="1" lang="ja-JP" altLang="en-US" sz="1000"/>
            <a:t>「地方公共団体補助金」</a:t>
          </a:r>
          <a:endParaRPr kumimoji="1" lang="en-US" altLang="ja-JP" sz="1000"/>
        </a:p>
        <a:p>
          <a:pPr algn="l"/>
          <a:r>
            <a:rPr kumimoji="1" lang="ja-JP" altLang="en-US" sz="1000"/>
            <a:t>にまとめてください</a:t>
          </a:r>
          <a:endParaRPr kumimoji="1" lang="en-US" altLang="ja-JP" sz="1000"/>
        </a:p>
      </xdr:txBody>
    </xdr:sp>
    <xdr:clientData/>
  </xdr:twoCellAnchor>
  <xdr:twoCellAnchor>
    <xdr:from>
      <xdr:col>5</xdr:col>
      <xdr:colOff>228600</xdr:colOff>
      <xdr:row>572</xdr:row>
      <xdr:rowOff>0</xdr:rowOff>
    </xdr:from>
    <xdr:to>
      <xdr:col>6</xdr:col>
      <xdr:colOff>857249</xdr:colOff>
      <xdr:row>582</xdr:row>
      <xdr:rowOff>114300</xdr:rowOff>
    </xdr:to>
    <xdr:sp macro="" textlink="">
      <xdr:nvSpPr>
        <xdr:cNvPr id="27" name="吹き出し: 角を丸めた四角形 26">
          <a:extLst>
            <a:ext uri="{FF2B5EF4-FFF2-40B4-BE49-F238E27FC236}">
              <a16:creationId xmlns:a16="http://schemas.microsoft.com/office/drawing/2014/main" id="{00000000-0008-0000-0300-00001B000000}"/>
            </a:ext>
          </a:extLst>
        </xdr:cNvPr>
        <xdr:cNvSpPr/>
      </xdr:nvSpPr>
      <xdr:spPr bwMode="auto">
        <a:xfrm>
          <a:off x="6334125" y="154943175"/>
          <a:ext cx="1504949" cy="1828800"/>
        </a:xfrm>
        <a:prstGeom prst="wedgeRoundRectCallout">
          <a:avLst>
            <a:gd name="adj1" fmla="val -58339"/>
            <a:gd name="adj2" fmla="val 4992"/>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en-US" altLang="ja-JP" sz="1000"/>
            <a:t>【</a:t>
          </a:r>
          <a:r>
            <a:rPr kumimoji="1" lang="ja-JP" altLang="en-US" sz="1000"/>
            <a:t>補助金について</a:t>
          </a:r>
          <a:r>
            <a:rPr kumimoji="1" lang="en-US" altLang="ja-JP" sz="1000"/>
            <a:t>】</a:t>
          </a:r>
        </a:p>
        <a:p>
          <a:pPr algn="l"/>
          <a:r>
            <a:rPr kumimoji="1" lang="ja-JP" altLang="en-US" sz="1000"/>
            <a:t>国か、地方自治体か、</a:t>
          </a:r>
          <a:endParaRPr kumimoji="1" lang="en-US" altLang="ja-JP" sz="1000"/>
        </a:p>
        <a:p>
          <a:pPr algn="l"/>
          <a:r>
            <a:rPr kumimoji="1" lang="ja-JP" altLang="en-US" sz="1000"/>
            <a:t>どちらの補助金か、</a:t>
          </a:r>
          <a:endParaRPr kumimoji="1" lang="en-US" altLang="ja-JP" sz="1000"/>
        </a:p>
        <a:p>
          <a:pPr algn="l"/>
          <a:r>
            <a:rPr kumimoji="1" lang="ja-JP" altLang="en-US" sz="1000"/>
            <a:t>わけてください。</a:t>
          </a:r>
          <a:endParaRPr kumimoji="1" lang="en-US" altLang="ja-JP" sz="1000"/>
        </a:p>
        <a:p>
          <a:pPr algn="l"/>
          <a:r>
            <a:rPr kumimoji="1" lang="ja-JP" altLang="en-US" sz="1000"/>
            <a:t>　</a:t>
          </a:r>
          <a:endParaRPr kumimoji="1" lang="en-US" altLang="ja-JP" sz="1000"/>
        </a:p>
        <a:p>
          <a:pPr algn="l"/>
          <a:r>
            <a:rPr kumimoji="1" lang="ja-JP" altLang="en-US" sz="1000"/>
            <a:t>不明な場合は、</a:t>
          </a:r>
          <a:endParaRPr kumimoji="1" lang="en-US" altLang="ja-JP" sz="1000"/>
        </a:p>
        <a:p>
          <a:pPr algn="l"/>
          <a:r>
            <a:rPr kumimoji="1" lang="ja-JP" altLang="en-US" sz="1000"/>
            <a:t>「地方公共団体補助金」</a:t>
          </a:r>
          <a:endParaRPr kumimoji="1" lang="en-US" altLang="ja-JP" sz="1000"/>
        </a:p>
        <a:p>
          <a:pPr algn="l"/>
          <a:r>
            <a:rPr kumimoji="1" lang="ja-JP" altLang="en-US" sz="1000"/>
            <a:t>にまとめてください</a:t>
          </a:r>
          <a:endParaRPr kumimoji="1" lang="en-US" altLang="ja-JP" sz="1000"/>
        </a:p>
      </xdr:txBody>
    </xdr:sp>
    <xdr:clientData/>
  </xdr:twoCellAnchor>
  <xdr:twoCellAnchor>
    <xdr:from>
      <xdr:col>5</xdr:col>
      <xdr:colOff>209550</xdr:colOff>
      <xdr:row>284</xdr:row>
      <xdr:rowOff>104775</xdr:rowOff>
    </xdr:from>
    <xdr:to>
      <xdr:col>6</xdr:col>
      <xdr:colOff>828674</xdr:colOff>
      <xdr:row>290</xdr:row>
      <xdr:rowOff>57151</xdr:rowOff>
    </xdr:to>
    <xdr:sp macro="" textlink="">
      <xdr:nvSpPr>
        <xdr:cNvPr id="28" name="吹き出し: 角を丸めた四角形 27">
          <a:extLst>
            <a:ext uri="{FF2B5EF4-FFF2-40B4-BE49-F238E27FC236}">
              <a16:creationId xmlns:a16="http://schemas.microsoft.com/office/drawing/2014/main" id="{00000000-0008-0000-0300-00001C000000}"/>
            </a:ext>
          </a:extLst>
        </xdr:cNvPr>
        <xdr:cNvSpPr/>
      </xdr:nvSpPr>
      <xdr:spPr bwMode="auto">
        <a:xfrm>
          <a:off x="6315075" y="75590400"/>
          <a:ext cx="1495424" cy="981076"/>
        </a:xfrm>
        <a:prstGeom prst="wedgeRoundRectCallout">
          <a:avLst>
            <a:gd name="adj1" fmla="val -57585"/>
            <a:gd name="adj2" fmla="val -1787"/>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ja-JP" altLang="en-US" sz="1200"/>
            <a:t>内訳が</a:t>
          </a:r>
          <a:endParaRPr kumimoji="1" lang="en-US" altLang="ja-JP" sz="1200"/>
        </a:p>
        <a:p>
          <a:pPr algn="l"/>
          <a:r>
            <a:rPr kumimoji="1" lang="ja-JP" altLang="en-US" sz="1200"/>
            <a:t>わからないものは、</a:t>
          </a:r>
          <a:endParaRPr kumimoji="1" lang="en-US" altLang="ja-JP" sz="1200"/>
        </a:p>
        <a:p>
          <a:pPr algn="l"/>
          <a:r>
            <a:rPr kumimoji="1" lang="ja-JP" altLang="en-US" sz="1200"/>
            <a:t>「その他」に</a:t>
          </a:r>
          <a:endParaRPr kumimoji="1" lang="en-US" altLang="ja-JP" sz="1200"/>
        </a:p>
        <a:p>
          <a:pPr algn="l"/>
          <a:r>
            <a:rPr kumimoji="1" lang="ja-JP" altLang="en-US" sz="1200"/>
            <a:t>入れてください。</a:t>
          </a:r>
          <a:endParaRPr kumimoji="1" lang="en-US" altLang="ja-JP" sz="1200"/>
        </a:p>
      </xdr:txBody>
    </xdr:sp>
    <xdr:clientData/>
  </xdr:twoCellAnchor>
  <xdr:twoCellAnchor>
    <xdr:from>
      <xdr:col>5</xdr:col>
      <xdr:colOff>228600</xdr:colOff>
      <xdr:row>441</xdr:row>
      <xdr:rowOff>9525</xdr:rowOff>
    </xdr:from>
    <xdr:to>
      <xdr:col>6</xdr:col>
      <xdr:colOff>847724</xdr:colOff>
      <xdr:row>446</xdr:row>
      <xdr:rowOff>133351</xdr:rowOff>
    </xdr:to>
    <xdr:sp macro="" textlink="">
      <xdr:nvSpPr>
        <xdr:cNvPr id="29" name="吹き出し: 角を丸めた四角形 28">
          <a:extLst>
            <a:ext uri="{FF2B5EF4-FFF2-40B4-BE49-F238E27FC236}">
              <a16:creationId xmlns:a16="http://schemas.microsoft.com/office/drawing/2014/main" id="{00000000-0008-0000-0300-00001D000000}"/>
            </a:ext>
          </a:extLst>
        </xdr:cNvPr>
        <xdr:cNvSpPr/>
      </xdr:nvSpPr>
      <xdr:spPr bwMode="auto">
        <a:xfrm>
          <a:off x="6334125" y="117405150"/>
          <a:ext cx="1495424" cy="981076"/>
        </a:xfrm>
        <a:prstGeom prst="wedgeRoundRectCallout">
          <a:avLst>
            <a:gd name="adj1" fmla="val -57585"/>
            <a:gd name="adj2" fmla="val -1787"/>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ja-JP" altLang="en-US" sz="1200"/>
            <a:t>内訳が</a:t>
          </a:r>
          <a:endParaRPr kumimoji="1" lang="en-US" altLang="ja-JP" sz="1200"/>
        </a:p>
        <a:p>
          <a:pPr algn="l"/>
          <a:r>
            <a:rPr kumimoji="1" lang="ja-JP" altLang="en-US" sz="1200"/>
            <a:t>わからないものは、</a:t>
          </a:r>
          <a:endParaRPr kumimoji="1" lang="en-US" altLang="ja-JP" sz="1200"/>
        </a:p>
        <a:p>
          <a:pPr algn="l"/>
          <a:r>
            <a:rPr kumimoji="1" lang="ja-JP" altLang="en-US" sz="1200"/>
            <a:t>「その他」に</a:t>
          </a:r>
          <a:endParaRPr kumimoji="1" lang="en-US" altLang="ja-JP" sz="1200"/>
        </a:p>
        <a:p>
          <a:pPr algn="l"/>
          <a:r>
            <a:rPr kumimoji="1" lang="ja-JP" altLang="en-US" sz="1200"/>
            <a:t>入れてください。</a:t>
          </a:r>
          <a:endParaRPr kumimoji="1" lang="en-US" altLang="ja-JP" sz="1200"/>
        </a:p>
      </xdr:txBody>
    </xdr:sp>
    <xdr:clientData/>
  </xdr:twoCellAnchor>
  <xdr:twoCellAnchor>
    <xdr:from>
      <xdr:col>5</xdr:col>
      <xdr:colOff>228600</xdr:colOff>
      <xdr:row>596</xdr:row>
      <xdr:rowOff>142875</xdr:rowOff>
    </xdr:from>
    <xdr:to>
      <xdr:col>6</xdr:col>
      <xdr:colOff>847724</xdr:colOff>
      <xdr:row>602</xdr:row>
      <xdr:rowOff>95251</xdr:rowOff>
    </xdr:to>
    <xdr:sp macro="" textlink="">
      <xdr:nvSpPr>
        <xdr:cNvPr id="30" name="吹き出し: 角を丸めた四角形 29">
          <a:extLst>
            <a:ext uri="{FF2B5EF4-FFF2-40B4-BE49-F238E27FC236}">
              <a16:creationId xmlns:a16="http://schemas.microsoft.com/office/drawing/2014/main" id="{00000000-0008-0000-0300-00001E000000}"/>
            </a:ext>
          </a:extLst>
        </xdr:cNvPr>
        <xdr:cNvSpPr/>
      </xdr:nvSpPr>
      <xdr:spPr bwMode="auto">
        <a:xfrm>
          <a:off x="6334125" y="159200850"/>
          <a:ext cx="1495424" cy="981076"/>
        </a:xfrm>
        <a:prstGeom prst="wedgeRoundRectCallout">
          <a:avLst>
            <a:gd name="adj1" fmla="val -57585"/>
            <a:gd name="adj2" fmla="val -1787"/>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ja-JP" altLang="en-US" sz="1200"/>
            <a:t>内訳が</a:t>
          </a:r>
          <a:endParaRPr kumimoji="1" lang="en-US" altLang="ja-JP" sz="1200"/>
        </a:p>
        <a:p>
          <a:pPr algn="l"/>
          <a:r>
            <a:rPr kumimoji="1" lang="ja-JP" altLang="en-US" sz="1200"/>
            <a:t>わからないものは、</a:t>
          </a:r>
          <a:endParaRPr kumimoji="1" lang="en-US" altLang="ja-JP" sz="1200"/>
        </a:p>
        <a:p>
          <a:pPr algn="l"/>
          <a:r>
            <a:rPr kumimoji="1" lang="ja-JP" altLang="en-US" sz="1200"/>
            <a:t>「その他」に</a:t>
          </a:r>
          <a:endParaRPr kumimoji="1" lang="en-US" altLang="ja-JP" sz="1200"/>
        </a:p>
        <a:p>
          <a:pPr algn="l"/>
          <a:r>
            <a:rPr kumimoji="1" lang="ja-JP" altLang="en-US" sz="1200"/>
            <a:t>入れてください。</a:t>
          </a:r>
          <a:endParaRPr kumimoji="1" lang="en-US" altLang="ja-JP" sz="1200"/>
        </a:p>
      </xdr:txBody>
    </xdr:sp>
    <xdr:clientData/>
  </xdr:twoCellAnchor>
  <xdr:twoCellAnchor>
    <xdr:from>
      <xdr:col>5</xdr:col>
      <xdr:colOff>0</xdr:colOff>
      <xdr:row>209</xdr:row>
      <xdr:rowOff>152400</xdr:rowOff>
    </xdr:from>
    <xdr:to>
      <xdr:col>5</xdr:col>
      <xdr:colOff>95250</xdr:colOff>
      <xdr:row>212</xdr:row>
      <xdr:rowOff>9525</xdr:rowOff>
    </xdr:to>
    <xdr:sp macro="" textlink="">
      <xdr:nvSpPr>
        <xdr:cNvPr id="31" name="右大かっこ 30">
          <a:extLst>
            <a:ext uri="{FF2B5EF4-FFF2-40B4-BE49-F238E27FC236}">
              <a16:creationId xmlns:a16="http://schemas.microsoft.com/office/drawing/2014/main" id="{00000000-0008-0000-0300-00001F000000}"/>
            </a:ext>
          </a:extLst>
        </xdr:cNvPr>
        <xdr:cNvSpPr/>
      </xdr:nvSpPr>
      <xdr:spPr bwMode="auto">
        <a:xfrm>
          <a:off x="6105525" y="54721125"/>
          <a:ext cx="95250" cy="371475"/>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spAutoFit/>
        </a:bodyPr>
        <a:lstStyle/>
        <a:p>
          <a:pPr algn="l"/>
          <a:endParaRPr kumimoji="1" lang="ja-JP" altLang="en-US" sz="1100"/>
        </a:p>
      </xdr:txBody>
    </xdr:sp>
    <xdr:clientData/>
  </xdr:twoCellAnchor>
  <xdr:twoCellAnchor>
    <xdr:from>
      <xdr:col>5</xdr:col>
      <xdr:colOff>0</xdr:colOff>
      <xdr:row>264</xdr:row>
      <xdr:rowOff>123825</xdr:rowOff>
    </xdr:from>
    <xdr:to>
      <xdr:col>5</xdr:col>
      <xdr:colOff>95250</xdr:colOff>
      <xdr:row>266</xdr:row>
      <xdr:rowOff>152400</xdr:rowOff>
    </xdr:to>
    <xdr:sp macro="" textlink="">
      <xdr:nvSpPr>
        <xdr:cNvPr id="32" name="右大かっこ 31">
          <a:extLst>
            <a:ext uri="{FF2B5EF4-FFF2-40B4-BE49-F238E27FC236}">
              <a16:creationId xmlns:a16="http://schemas.microsoft.com/office/drawing/2014/main" id="{00000000-0008-0000-0300-000020000000}"/>
            </a:ext>
          </a:extLst>
        </xdr:cNvPr>
        <xdr:cNvSpPr/>
      </xdr:nvSpPr>
      <xdr:spPr bwMode="auto">
        <a:xfrm>
          <a:off x="6105525" y="72180450"/>
          <a:ext cx="95250" cy="371475"/>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spAutoFit/>
        </a:bodyPr>
        <a:lstStyle/>
        <a:p>
          <a:pPr algn="l"/>
          <a:endParaRPr kumimoji="1" lang="ja-JP" altLang="en-US" sz="1100"/>
        </a:p>
      </xdr:txBody>
    </xdr:sp>
    <xdr:clientData/>
  </xdr:twoCellAnchor>
  <xdr:twoCellAnchor>
    <xdr:from>
      <xdr:col>5</xdr:col>
      <xdr:colOff>0</xdr:colOff>
      <xdr:row>261</xdr:row>
      <xdr:rowOff>123825</xdr:rowOff>
    </xdr:from>
    <xdr:to>
      <xdr:col>5</xdr:col>
      <xdr:colOff>95250</xdr:colOff>
      <xdr:row>263</xdr:row>
      <xdr:rowOff>152400</xdr:rowOff>
    </xdr:to>
    <xdr:sp macro="" textlink="">
      <xdr:nvSpPr>
        <xdr:cNvPr id="33" name="右大かっこ 32">
          <a:extLst>
            <a:ext uri="{FF2B5EF4-FFF2-40B4-BE49-F238E27FC236}">
              <a16:creationId xmlns:a16="http://schemas.microsoft.com/office/drawing/2014/main" id="{00000000-0008-0000-0300-000021000000}"/>
            </a:ext>
          </a:extLst>
        </xdr:cNvPr>
        <xdr:cNvSpPr/>
      </xdr:nvSpPr>
      <xdr:spPr bwMode="auto">
        <a:xfrm>
          <a:off x="6105525" y="71666100"/>
          <a:ext cx="95250" cy="371475"/>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spAutoFit/>
        </a:bodyPr>
        <a:lstStyle/>
        <a:p>
          <a:pPr algn="l"/>
          <a:endParaRPr kumimoji="1" lang="ja-JP" altLang="en-US" sz="1100"/>
        </a:p>
      </xdr:txBody>
    </xdr:sp>
    <xdr:clientData/>
  </xdr:twoCellAnchor>
  <xdr:twoCellAnchor>
    <xdr:from>
      <xdr:col>5</xdr:col>
      <xdr:colOff>0</xdr:colOff>
      <xdr:row>365</xdr:row>
      <xdr:rowOff>152400</xdr:rowOff>
    </xdr:from>
    <xdr:to>
      <xdr:col>5</xdr:col>
      <xdr:colOff>95250</xdr:colOff>
      <xdr:row>368</xdr:row>
      <xdr:rowOff>9525</xdr:rowOff>
    </xdr:to>
    <xdr:sp macro="" textlink="">
      <xdr:nvSpPr>
        <xdr:cNvPr id="34" name="右大かっこ 33">
          <a:extLst>
            <a:ext uri="{FF2B5EF4-FFF2-40B4-BE49-F238E27FC236}">
              <a16:creationId xmlns:a16="http://schemas.microsoft.com/office/drawing/2014/main" id="{00000000-0008-0000-0300-000022000000}"/>
            </a:ext>
          </a:extLst>
        </xdr:cNvPr>
        <xdr:cNvSpPr/>
      </xdr:nvSpPr>
      <xdr:spPr bwMode="auto">
        <a:xfrm>
          <a:off x="6105525" y="96459675"/>
          <a:ext cx="95250" cy="371475"/>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spAutoFit/>
        </a:bodyPr>
        <a:lstStyle/>
        <a:p>
          <a:pPr algn="l"/>
          <a:endParaRPr kumimoji="1" lang="ja-JP" altLang="en-US" sz="1100"/>
        </a:p>
      </xdr:txBody>
    </xdr:sp>
    <xdr:clientData/>
  </xdr:twoCellAnchor>
  <xdr:twoCellAnchor>
    <xdr:from>
      <xdr:col>5</xdr:col>
      <xdr:colOff>0</xdr:colOff>
      <xdr:row>417</xdr:row>
      <xdr:rowOff>152400</xdr:rowOff>
    </xdr:from>
    <xdr:to>
      <xdr:col>5</xdr:col>
      <xdr:colOff>95250</xdr:colOff>
      <xdr:row>420</xdr:row>
      <xdr:rowOff>9525</xdr:rowOff>
    </xdr:to>
    <xdr:sp macro="" textlink="">
      <xdr:nvSpPr>
        <xdr:cNvPr id="35" name="右大かっこ 34">
          <a:extLst>
            <a:ext uri="{FF2B5EF4-FFF2-40B4-BE49-F238E27FC236}">
              <a16:creationId xmlns:a16="http://schemas.microsoft.com/office/drawing/2014/main" id="{00000000-0008-0000-0300-000023000000}"/>
            </a:ext>
          </a:extLst>
        </xdr:cNvPr>
        <xdr:cNvSpPr/>
      </xdr:nvSpPr>
      <xdr:spPr bwMode="auto">
        <a:xfrm>
          <a:off x="6105525" y="113433225"/>
          <a:ext cx="95250" cy="371475"/>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spAutoFit/>
        </a:bodyPr>
        <a:lstStyle/>
        <a:p>
          <a:pPr algn="l"/>
          <a:endParaRPr kumimoji="1" lang="ja-JP" altLang="en-US" sz="1100"/>
        </a:p>
      </xdr:txBody>
    </xdr:sp>
    <xdr:clientData/>
  </xdr:twoCellAnchor>
  <xdr:twoCellAnchor>
    <xdr:from>
      <xdr:col>5</xdr:col>
      <xdr:colOff>0</xdr:colOff>
      <xdr:row>421</xdr:row>
      <xdr:rowOff>5194</xdr:rowOff>
    </xdr:from>
    <xdr:to>
      <xdr:col>5</xdr:col>
      <xdr:colOff>95250</xdr:colOff>
      <xdr:row>423</xdr:row>
      <xdr:rowOff>35501</xdr:rowOff>
    </xdr:to>
    <xdr:sp macro="" textlink="">
      <xdr:nvSpPr>
        <xdr:cNvPr id="36" name="右大かっこ 35">
          <a:extLst>
            <a:ext uri="{FF2B5EF4-FFF2-40B4-BE49-F238E27FC236}">
              <a16:creationId xmlns:a16="http://schemas.microsoft.com/office/drawing/2014/main" id="{00000000-0008-0000-0300-000024000000}"/>
            </a:ext>
          </a:extLst>
        </xdr:cNvPr>
        <xdr:cNvSpPr/>
      </xdr:nvSpPr>
      <xdr:spPr bwMode="auto">
        <a:xfrm>
          <a:off x="6338455" y="83115149"/>
          <a:ext cx="95250" cy="376670"/>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spAutoFit/>
        </a:bodyPr>
        <a:lstStyle/>
        <a:p>
          <a:pPr algn="l"/>
          <a:endParaRPr kumimoji="1" lang="ja-JP" altLang="en-US" sz="1100"/>
        </a:p>
      </xdr:txBody>
    </xdr:sp>
    <xdr:clientData/>
  </xdr:twoCellAnchor>
  <xdr:twoCellAnchor>
    <xdr:from>
      <xdr:col>5</xdr:col>
      <xdr:colOff>0</xdr:colOff>
      <xdr:row>521</xdr:row>
      <xdr:rowOff>161925</xdr:rowOff>
    </xdr:from>
    <xdr:to>
      <xdr:col>5</xdr:col>
      <xdr:colOff>95250</xdr:colOff>
      <xdr:row>524</xdr:row>
      <xdr:rowOff>19050</xdr:rowOff>
    </xdr:to>
    <xdr:sp macro="" textlink="">
      <xdr:nvSpPr>
        <xdr:cNvPr id="37" name="右大かっこ 36">
          <a:extLst>
            <a:ext uri="{FF2B5EF4-FFF2-40B4-BE49-F238E27FC236}">
              <a16:creationId xmlns:a16="http://schemas.microsoft.com/office/drawing/2014/main" id="{00000000-0008-0000-0300-000025000000}"/>
            </a:ext>
          </a:extLst>
        </xdr:cNvPr>
        <xdr:cNvSpPr/>
      </xdr:nvSpPr>
      <xdr:spPr bwMode="auto">
        <a:xfrm>
          <a:off x="6105525" y="138303000"/>
          <a:ext cx="95250" cy="371475"/>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spAutoFit/>
        </a:bodyPr>
        <a:lstStyle/>
        <a:p>
          <a:pPr algn="l"/>
          <a:endParaRPr kumimoji="1" lang="ja-JP" altLang="en-US" sz="1100"/>
        </a:p>
      </xdr:txBody>
    </xdr:sp>
    <xdr:clientData/>
  </xdr:twoCellAnchor>
  <xdr:twoCellAnchor>
    <xdr:from>
      <xdr:col>5</xdr:col>
      <xdr:colOff>0</xdr:colOff>
      <xdr:row>573</xdr:row>
      <xdr:rowOff>142875</xdr:rowOff>
    </xdr:from>
    <xdr:to>
      <xdr:col>5</xdr:col>
      <xdr:colOff>95250</xdr:colOff>
      <xdr:row>576</xdr:row>
      <xdr:rowOff>0</xdr:rowOff>
    </xdr:to>
    <xdr:sp macro="" textlink="">
      <xdr:nvSpPr>
        <xdr:cNvPr id="38" name="右大かっこ 37">
          <a:extLst>
            <a:ext uri="{FF2B5EF4-FFF2-40B4-BE49-F238E27FC236}">
              <a16:creationId xmlns:a16="http://schemas.microsoft.com/office/drawing/2014/main" id="{00000000-0008-0000-0300-000026000000}"/>
            </a:ext>
          </a:extLst>
        </xdr:cNvPr>
        <xdr:cNvSpPr/>
      </xdr:nvSpPr>
      <xdr:spPr bwMode="auto">
        <a:xfrm>
          <a:off x="6105525" y="155257500"/>
          <a:ext cx="95250" cy="371475"/>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spAutoFit/>
        </a:bodyPr>
        <a:lstStyle/>
        <a:p>
          <a:pPr algn="l"/>
          <a:endParaRPr kumimoji="1" lang="ja-JP" altLang="en-US" sz="1100"/>
        </a:p>
      </xdr:txBody>
    </xdr:sp>
    <xdr:clientData/>
  </xdr:twoCellAnchor>
  <xdr:twoCellAnchor>
    <xdr:from>
      <xdr:col>5</xdr:col>
      <xdr:colOff>0</xdr:colOff>
      <xdr:row>576</xdr:row>
      <xdr:rowOff>123825</xdr:rowOff>
    </xdr:from>
    <xdr:to>
      <xdr:col>5</xdr:col>
      <xdr:colOff>95250</xdr:colOff>
      <xdr:row>578</xdr:row>
      <xdr:rowOff>152400</xdr:rowOff>
    </xdr:to>
    <xdr:sp macro="" textlink="">
      <xdr:nvSpPr>
        <xdr:cNvPr id="39" name="右大かっこ 38">
          <a:extLst>
            <a:ext uri="{FF2B5EF4-FFF2-40B4-BE49-F238E27FC236}">
              <a16:creationId xmlns:a16="http://schemas.microsoft.com/office/drawing/2014/main" id="{00000000-0008-0000-0300-000027000000}"/>
            </a:ext>
          </a:extLst>
        </xdr:cNvPr>
        <xdr:cNvSpPr/>
      </xdr:nvSpPr>
      <xdr:spPr bwMode="auto">
        <a:xfrm>
          <a:off x="6105525" y="155752800"/>
          <a:ext cx="95250" cy="371475"/>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spAutoFit/>
        </a:bodyPr>
        <a:lstStyle/>
        <a:p>
          <a:pPr algn="l"/>
          <a:endParaRPr kumimoji="1" lang="ja-JP" altLang="en-US" sz="1100"/>
        </a:p>
      </xdr:txBody>
    </xdr:sp>
    <xdr:clientData/>
  </xdr:twoCellAnchor>
  <xdr:twoCellAnchor>
    <xdr:from>
      <xdr:col>5</xdr:col>
      <xdr:colOff>0</xdr:colOff>
      <xdr:row>286</xdr:row>
      <xdr:rowOff>9525</xdr:rowOff>
    </xdr:from>
    <xdr:to>
      <xdr:col>5</xdr:col>
      <xdr:colOff>104775</xdr:colOff>
      <xdr:row>289</xdr:row>
      <xdr:rowOff>1</xdr:rowOff>
    </xdr:to>
    <xdr:sp macro="" textlink="">
      <xdr:nvSpPr>
        <xdr:cNvPr id="40" name="右大かっこ 39">
          <a:extLst>
            <a:ext uri="{FF2B5EF4-FFF2-40B4-BE49-F238E27FC236}">
              <a16:creationId xmlns:a16="http://schemas.microsoft.com/office/drawing/2014/main" id="{00000000-0008-0000-0300-000028000000}"/>
            </a:ext>
          </a:extLst>
        </xdr:cNvPr>
        <xdr:cNvSpPr/>
      </xdr:nvSpPr>
      <xdr:spPr bwMode="auto">
        <a:xfrm>
          <a:off x="6105525" y="75838050"/>
          <a:ext cx="104775" cy="504826"/>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noAutofit/>
        </a:bodyPr>
        <a:lstStyle/>
        <a:p>
          <a:pPr algn="l"/>
          <a:endParaRPr kumimoji="1" lang="ja-JP" altLang="en-US" sz="1100"/>
        </a:p>
      </xdr:txBody>
    </xdr:sp>
    <xdr:clientData/>
  </xdr:twoCellAnchor>
  <xdr:twoCellAnchor>
    <xdr:from>
      <xdr:col>5</xdr:col>
      <xdr:colOff>0</xdr:colOff>
      <xdr:row>442</xdr:row>
      <xdr:rowOff>0</xdr:rowOff>
    </xdr:from>
    <xdr:to>
      <xdr:col>5</xdr:col>
      <xdr:colOff>104775</xdr:colOff>
      <xdr:row>444</xdr:row>
      <xdr:rowOff>161926</xdr:rowOff>
    </xdr:to>
    <xdr:sp macro="" textlink="">
      <xdr:nvSpPr>
        <xdr:cNvPr id="41" name="右大かっこ 40">
          <a:extLst>
            <a:ext uri="{FF2B5EF4-FFF2-40B4-BE49-F238E27FC236}">
              <a16:creationId xmlns:a16="http://schemas.microsoft.com/office/drawing/2014/main" id="{00000000-0008-0000-0300-000029000000}"/>
            </a:ext>
          </a:extLst>
        </xdr:cNvPr>
        <xdr:cNvSpPr/>
      </xdr:nvSpPr>
      <xdr:spPr bwMode="auto">
        <a:xfrm>
          <a:off x="6105525" y="117567075"/>
          <a:ext cx="104775" cy="504826"/>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noAutofit/>
        </a:bodyPr>
        <a:lstStyle/>
        <a:p>
          <a:pPr algn="l"/>
          <a:endParaRPr kumimoji="1" lang="ja-JP" altLang="en-US" sz="1100"/>
        </a:p>
      </xdr:txBody>
    </xdr:sp>
    <xdr:clientData/>
  </xdr:twoCellAnchor>
  <xdr:twoCellAnchor>
    <xdr:from>
      <xdr:col>5</xdr:col>
      <xdr:colOff>0</xdr:colOff>
      <xdr:row>597</xdr:row>
      <xdr:rowOff>161925</xdr:rowOff>
    </xdr:from>
    <xdr:to>
      <xdr:col>5</xdr:col>
      <xdr:colOff>104775</xdr:colOff>
      <xdr:row>600</xdr:row>
      <xdr:rowOff>152401</xdr:rowOff>
    </xdr:to>
    <xdr:sp macro="" textlink="">
      <xdr:nvSpPr>
        <xdr:cNvPr id="42" name="右大かっこ 41">
          <a:extLst>
            <a:ext uri="{FF2B5EF4-FFF2-40B4-BE49-F238E27FC236}">
              <a16:creationId xmlns:a16="http://schemas.microsoft.com/office/drawing/2014/main" id="{00000000-0008-0000-0300-00002A000000}"/>
            </a:ext>
          </a:extLst>
        </xdr:cNvPr>
        <xdr:cNvSpPr/>
      </xdr:nvSpPr>
      <xdr:spPr bwMode="auto">
        <a:xfrm>
          <a:off x="6105525" y="159391350"/>
          <a:ext cx="104775" cy="504826"/>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noAutofit/>
        </a:bodyPr>
        <a:lstStyle/>
        <a:p>
          <a:pPr algn="l"/>
          <a:endParaRPr kumimoji="1" lang="ja-JP" altLang="en-US" sz="1100"/>
        </a:p>
      </xdr:txBody>
    </xdr:sp>
    <xdr:clientData/>
  </xdr:twoCellAnchor>
  <xdr:twoCellAnchor>
    <xdr:from>
      <xdr:col>5</xdr:col>
      <xdr:colOff>0</xdr:colOff>
      <xdr:row>111</xdr:row>
      <xdr:rowOff>17318</xdr:rowOff>
    </xdr:from>
    <xdr:to>
      <xdr:col>5</xdr:col>
      <xdr:colOff>95250</xdr:colOff>
      <xdr:row>113</xdr:row>
      <xdr:rowOff>26843</xdr:rowOff>
    </xdr:to>
    <xdr:sp macro="" textlink="">
      <xdr:nvSpPr>
        <xdr:cNvPr id="43" name="右大かっこ 42">
          <a:extLst>
            <a:ext uri="{FF2B5EF4-FFF2-40B4-BE49-F238E27FC236}">
              <a16:creationId xmlns:a16="http://schemas.microsoft.com/office/drawing/2014/main" id="{00000000-0008-0000-0300-00002B000000}"/>
            </a:ext>
          </a:extLst>
        </xdr:cNvPr>
        <xdr:cNvSpPr/>
      </xdr:nvSpPr>
      <xdr:spPr bwMode="auto">
        <a:xfrm>
          <a:off x="6338455" y="20859750"/>
          <a:ext cx="95250" cy="373207"/>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spAutoFit/>
        </a:bodyPr>
        <a:lstStyle/>
        <a:p>
          <a:pPr algn="l"/>
          <a:endParaRPr kumimoji="1" lang="ja-JP" altLang="en-US" sz="1100"/>
        </a:p>
      </xdr:txBody>
    </xdr:sp>
    <xdr:clientData/>
  </xdr:twoCellAnchor>
  <xdr:twoCellAnchor>
    <xdr:from>
      <xdr:col>5</xdr:col>
      <xdr:colOff>242453</xdr:colOff>
      <xdr:row>259</xdr:row>
      <xdr:rowOff>86590</xdr:rowOff>
    </xdr:from>
    <xdr:to>
      <xdr:col>6</xdr:col>
      <xdr:colOff>871102</xdr:colOff>
      <xdr:row>275</xdr:row>
      <xdr:rowOff>17318</xdr:rowOff>
    </xdr:to>
    <xdr:sp macro="" textlink="">
      <xdr:nvSpPr>
        <xdr:cNvPr id="44" name="吹き出し: 角を丸めた四角形 43">
          <a:extLst>
            <a:ext uri="{FF2B5EF4-FFF2-40B4-BE49-F238E27FC236}">
              <a16:creationId xmlns:a16="http://schemas.microsoft.com/office/drawing/2014/main" id="{00000000-0008-0000-0300-00002C000000}"/>
            </a:ext>
          </a:extLst>
        </xdr:cNvPr>
        <xdr:cNvSpPr/>
      </xdr:nvSpPr>
      <xdr:spPr bwMode="auto">
        <a:xfrm>
          <a:off x="6580908" y="51010704"/>
          <a:ext cx="1503217" cy="2701637"/>
        </a:xfrm>
        <a:prstGeom prst="wedgeRoundRectCallout">
          <a:avLst>
            <a:gd name="adj1" fmla="val -58453"/>
            <a:gd name="adj2" fmla="val -30656"/>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en-US" altLang="ja-JP" sz="1000"/>
            <a:t>【</a:t>
          </a:r>
          <a:r>
            <a:rPr kumimoji="1" lang="ja-JP" altLang="en-US" sz="1000"/>
            <a:t>補助金について</a:t>
          </a:r>
          <a:r>
            <a:rPr kumimoji="1" lang="en-US" altLang="ja-JP" sz="1000"/>
            <a:t>】</a:t>
          </a:r>
        </a:p>
        <a:p>
          <a:pPr algn="l"/>
          <a:r>
            <a:rPr kumimoji="1" lang="ja-JP" altLang="en-US" sz="1000"/>
            <a:t>　国か、地方自治体か、</a:t>
          </a:r>
          <a:endParaRPr kumimoji="1" lang="en-US" altLang="ja-JP" sz="1000"/>
        </a:p>
        <a:p>
          <a:pPr algn="l"/>
          <a:r>
            <a:rPr kumimoji="1" lang="ja-JP" altLang="en-US" sz="1000"/>
            <a:t>　どちらの補助金か、</a:t>
          </a:r>
          <a:endParaRPr kumimoji="1" lang="en-US" altLang="ja-JP" sz="1000"/>
        </a:p>
        <a:p>
          <a:pPr algn="l"/>
          <a:r>
            <a:rPr kumimoji="1" lang="ja-JP" altLang="en-US" sz="1000"/>
            <a:t>　わけてください。</a:t>
          </a:r>
          <a:endParaRPr kumimoji="1" lang="en-US" altLang="ja-JP" sz="1000"/>
        </a:p>
        <a:p>
          <a:pPr algn="l"/>
          <a:r>
            <a:rPr kumimoji="1" lang="ja-JP" altLang="en-US" sz="1000"/>
            <a:t>　</a:t>
          </a:r>
          <a:endParaRPr kumimoji="1" lang="en-US" altLang="ja-JP" sz="1000"/>
        </a:p>
        <a:p>
          <a:pPr algn="l"/>
          <a:r>
            <a:rPr kumimoji="1" lang="ja-JP" altLang="en-US" sz="1000"/>
            <a:t>　不明な場合は、</a:t>
          </a:r>
          <a:endParaRPr kumimoji="1" lang="en-US" altLang="ja-JP" sz="1000"/>
        </a:p>
        <a:p>
          <a:pPr algn="l"/>
          <a:r>
            <a:rPr kumimoji="1" lang="ja-JP" altLang="en-US" sz="1000"/>
            <a:t>　「地方公共団体補助金」</a:t>
          </a:r>
          <a:endParaRPr kumimoji="1" lang="en-US" altLang="ja-JP" sz="1000"/>
        </a:p>
        <a:p>
          <a:pPr algn="l"/>
          <a:r>
            <a:rPr kumimoji="1" lang="ja-JP" altLang="en-US" sz="1000"/>
            <a:t>　にまとめてください</a:t>
          </a:r>
          <a:endParaRPr kumimoji="1" lang="en-US" altLang="ja-JP" sz="1000"/>
        </a:p>
        <a:p>
          <a:pPr algn="l"/>
          <a:endParaRPr kumimoji="1" lang="en-US" altLang="ja-JP" sz="1000"/>
        </a:p>
        <a:p>
          <a:pPr algn="l"/>
          <a:endParaRPr kumimoji="1" lang="en-US" altLang="ja-JP" sz="1000"/>
        </a:p>
        <a:p>
          <a:pPr algn="l"/>
          <a:r>
            <a:rPr kumimoji="1" lang="en-US" altLang="ja-JP" sz="1000"/>
            <a:t>【</a:t>
          </a:r>
          <a:r>
            <a:rPr kumimoji="1" lang="ja-JP" altLang="en-US" sz="1000"/>
            <a:t>施設か設備か</a:t>
          </a:r>
          <a:r>
            <a:rPr kumimoji="1" lang="en-US" altLang="ja-JP" sz="1000"/>
            <a:t>】</a:t>
          </a:r>
        </a:p>
        <a:p>
          <a:pPr algn="l"/>
          <a:r>
            <a:rPr kumimoji="1" lang="ja-JP" altLang="en-US" sz="1000"/>
            <a:t>　施設＝建物等</a:t>
          </a:r>
          <a:endParaRPr kumimoji="1" lang="en-US" altLang="ja-JP" sz="1000"/>
        </a:p>
        <a:p>
          <a:pPr algn="l"/>
          <a:r>
            <a:rPr kumimoji="1" lang="ja-JP" altLang="en-US" sz="1000"/>
            <a:t>　設備＝建物等に付属</a:t>
          </a:r>
          <a:endParaRPr kumimoji="1" lang="en-US" altLang="ja-JP" sz="1000"/>
        </a:p>
        <a:p>
          <a:pPr algn="l"/>
          <a:r>
            <a:rPr kumimoji="1" lang="ja-JP" altLang="en-US" sz="1000"/>
            <a:t>　　　　　</a:t>
          </a:r>
          <a:r>
            <a:rPr kumimoji="1" lang="ja-JP" altLang="en-US" sz="1000" baseline="0"/>
            <a:t> </a:t>
          </a:r>
          <a:r>
            <a:rPr kumimoji="1" lang="ja-JP" altLang="en-US" sz="1000"/>
            <a:t>するもの</a:t>
          </a:r>
          <a:endParaRPr kumimoji="1" lang="en-US" altLang="ja-JP" sz="1000"/>
        </a:p>
        <a:p>
          <a:pPr algn="l"/>
          <a:r>
            <a:rPr kumimoji="1" lang="en-US" altLang="ja-JP" sz="1000"/>
            <a:t>  </a:t>
          </a:r>
          <a:r>
            <a:rPr kumimoji="1" lang="ja-JP" altLang="en-US" sz="1000"/>
            <a:t>　と、分類ください</a:t>
          </a:r>
          <a:endParaRPr kumimoji="1" lang="en-US" altLang="ja-JP" sz="1000"/>
        </a:p>
      </xdr:txBody>
    </xdr:sp>
    <xdr:clientData/>
  </xdr:twoCellAnchor>
  <xdr:twoCellAnchor>
    <xdr:from>
      <xdr:col>5</xdr:col>
      <xdr:colOff>0</xdr:colOff>
      <xdr:row>268</xdr:row>
      <xdr:rowOff>17320</xdr:rowOff>
    </xdr:from>
    <xdr:to>
      <xdr:col>5</xdr:col>
      <xdr:colOff>95250</xdr:colOff>
      <xdr:row>270</xdr:row>
      <xdr:rowOff>45894</xdr:rowOff>
    </xdr:to>
    <xdr:sp macro="" textlink="">
      <xdr:nvSpPr>
        <xdr:cNvPr id="45" name="右大かっこ 44">
          <a:extLst>
            <a:ext uri="{FF2B5EF4-FFF2-40B4-BE49-F238E27FC236}">
              <a16:creationId xmlns:a16="http://schemas.microsoft.com/office/drawing/2014/main" id="{00000000-0008-0000-0300-00002D000000}"/>
            </a:ext>
          </a:extLst>
        </xdr:cNvPr>
        <xdr:cNvSpPr/>
      </xdr:nvSpPr>
      <xdr:spPr bwMode="auto">
        <a:xfrm>
          <a:off x="6338455" y="52500070"/>
          <a:ext cx="95250" cy="374938"/>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spAutoFit/>
        </a:bodyPr>
        <a:lstStyle/>
        <a:p>
          <a:pPr algn="l"/>
          <a:endParaRPr kumimoji="1" lang="ja-JP" altLang="en-US" sz="1100"/>
        </a:p>
      </xdr:txBody>
    </xdr:sp>
    <xdr:clientData/>
  </xdr:twoCellAnchor>
  <xdr:twoCellAnchor>
    <xdr:from>
      <xdr:col>5</xdr:col>
      <xdr:colOff>233795</xdr:colOff>
      <xdr:row>415</xdr:row>
      <xdr:rowOff>155863</xdr:rowOff>
    </xdr:from>
    <xdr:to>
      <xdr:col>6</xdr:col>
      <xdr:colOff>862444</xdr:colOff>
      <xdr:row>431</xdr:row>
      <xdr:rowOff>86591</xdr:rowOff>
    </xdr:to>
    <xdr:sp macro="" textlink="">
      <xdr:nvSpPr>
        <xdr:cNvPr id="46" name="吹き出し: 角を丸めた四角形 45">
          <a:extLst>
            <a:ext uri="{FF2B5EF4-FFF2-40B4-BE49-F238E27FC236}">
              <a16:creationId xmlns:a16="http://schemas.microsoft.com/office/drawing/2014/main" id="{00000000-0008-0000-0300-00002E000000}"/>
            </a:ext>
          </a:extLst>
        </xdr:cNvPr>
        <xdr:cNvSpPr/>
      </xdr:nvSpPr>
      <xdr:spPr bwMode="auto">
        <a:xfrm>
          <a:off x="6572250" y="82226727"/>
          <a:ext cx="1503217" cy="2701637"/>
        </a:xfrm>
        <a:prstGeom prst="wedgeRoundRectCallout">
          <a:avLst>
            <a:gd name="adj1" fmla="val -58453"/>
            <a:gd name="adj2" fmla="val 8767"/>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en-US" altLang="ja-JP" sz="1000"/>
            <a:t>【</a:t>
          </a:r>
          <a:r>
            <a:rPr kumimoji="1" lang="ja-JP" altLang="en-US" sz="1000"/>
            <a:t>補助金について</a:t>
          </a:r>
          <a:r>
            <a:rPr kumimoji="1" lang="en-US" altLang="ja-JP" sz="1000"/>
            <a:t>】</a:t>
          </a:r>
        </a:p>
        <a:p>
          <a:pPr algn="l"/>
          <a:r>
            <a:rPr kumimoji="1" lang="ja-JP" altLang="en-US" sz="1000"/>
            <a:t>　国か、地方自治体か、</a:t>
          </a:r>
          <a:endParaRPr kumimoji="1" lang="en-US" altLang="ja-JP" sz="1000"/>
        </a:p>
        <a:p>
          <a:pPr algn="l"/>
          <a:r>
            <a:rPr kumimoji="1" lang="ja-JP" altLang="en-US" sz="1000"/>
            <a:t>　どちらの補助金か、</a:t>
          </a:r>
          <a:endParaRPr kumimoji="1" lang="en-US" altLang="ja-JP" sz="1000"/>
        </a:p>
        <a:p>
          <a:pPr algn="l"/>
          <a:r>
            <a:rPr kumimoji="1" lang="ja-JP" altLang="en-US" sz="1000"/>
            <a:t>　わけてください。</a:t>
          </a:r>
          <a:endParaRPr kumimoji="1" lang="en-US" altLang="ja-JP" sz="1000"/>
        </a:p>
        <a:p>
          <a:pPr algn="l"/>
          <a:r>
            <a:rPr kumimoji="1" lang="ja-JP" altLang="en-US" sz="1000"/>
            <a:t>　</a:t>
          </a:r>
          <a:endParaRPr kumimoji="1" lang="en-US" altLang="ja-JP" sz="1000"/>
        </a:p>
        <a:p>
          <a:pPr algn="l"/>
          <a:r>
            <a:rPr kumimoji="1" lang="ja-JP" altLang="en-US" sz="1000"/>
            <a:t>　不明な場合は、</a:t>
          </a:r>
          <a:endParaRPr kumimoji="1" lang="en-US" altLang="ja-JP" sz="1000"/>
        </a:p>
        <a:p>
          <a:pPr algn="l"/>
          <a:r>
            <a:rPr kumimoji="1" lang="ja-JP" altLang="en-US" sz="1000"/>
            <a:t>　「地方公共団体補助金」</a:t>
          </a:r>
          <a:endParaRPr kumimoji="1" lang="en-US" altLang="ja-JP" sz="1000"/>
        </a:p>
        <a:p>
          <a:pPr algn="l"/>
          <a:r>
            <a:rPr kumimoji="1" lang="ja-JP" altLang="en-US" sz="1000"/>
            <a:t>　にまとめてください</a:t>
          </a:r>
          <a:endParaRPr kumimoji="1" lang="en-US" altLang="ja-JP" sz="1000"/>
        </a:p>
        <a:p>
          <a:pPr algn="l"/>
          <a:endParaRPr kumimoji="1" lang="en-US" altLang="ja-JP" sz="1000"/>
        </a:p>
        <a:p>
          <a:pPr algn="l"/>
          <a:endParaRPr kumimoji="1" lang="en-US" altLang="ja-JP" sz="1000"/>
        </a:p>
        <a:p>
          <a:pPr algn="l"/>
          <a:r>
            <a:rPr kumimoji="1" lang="en-US" altLang="ja-JP" sz="1000"/>
            <a:t>【</a:t>
          </a:r>
          <a:r>
            <a:rPr kumimoji="1" lang="ja-JP" altLang="en-US" sz="1000"/>
            <a:t>施設か設備か</a:t>
          </a:r>
          <a:r>
            <a:rPr kumimoji="1" lang="en-US" altLang="ja-JP" sz="1000"/>
            <a:t>】</a:t>
          </a:r>
        </a:p>
        <a:p>
          <a:pPr algn="l"/>
          <a:r>
            <a:rPr kumimoji="1" lang="ja-JP" altLang="en-US" sz="1000"/>
            <a:t>　施設＝建物等</a:t>
          </a:r>
          <a:endParaRPr kumimoji="1" lang="en-US" altLang="ja-JP" sz="1000"/>
        </a:p>
        <a:p>
          <a:pPr algn="l"/>
          <a:r>
            <a:rPr kumimoji="1" lang="ja-JP" altLang="en-US" sz="1000"/>
            <a:t>　設備＝建物等に付属</a:t>
          </a:r>
          <a:endParaRPr kumimoji="1" lang="en-US" altLang="ja-JP" sz="1000"/>
        </a:p>
        <a:p>
          <a:pPr algn="l"/>
          <a:r>
            <a:rPr kumimoji="1" lang="ja-JP" altLang="en-US" sz="1000"/>
            <a:t>　　　　　</a:t>
          </a:r>
          <a:r>
            <a:rPr kumimoji="1" lang="ja-JP" altLang="en-US" sz="1000" baseline="0"/>
            <a:t> </a:t>
          </a:r>
          <a:r>
            <a:rPr kumimoji="1" lang="ja-JP" altLang="en-US" sz="1000"/>
            <a:t>するもの</a:t>
          </a:r>
          <a:endParaRPr kumimoji="1" lang="en-US" altLang="ja-JP" sz="1000"/>
        </a:p>
        <a:p>
          <a:pPr algn="l"/>
          <a:r>
            <a:rPr kumimoji="1" lang="en-US" altLang="ja-JP" sz="1000"/>
            <a:t>  </a:t>
          </a:r>
          <a:r>
            <a:rPr kumimoji="1" lang="ja-JP" altLang="en-US" sz="1000"/>
            <a:t>　と、分類ください</a:t>
          </a:r>
          <a:endParaRPr kumimoji="1" lang="en-US" altLang="ja-JP" sz="1000"/>
        </a:p>
      </xdr:txBody>
    </xdr:sp>
    <xdr:clientData/>
  </xdr:twoCellAnchor>
  <xdr:twoCellAnchor>
    <xdr:from>
      <xdr:col>4</xdr:col>
      <xdr:colOff>1091911</xdr:colOff>
      <xdr:row>580</xdr:row>
      <xdr:rowOff>19915</xdr:rowOff>
    </xdr:from>
    <xdr:to>
      <xdr:col>5</xdr:col>
      <xdr:colOff>78797</xdr:colOff>
      <xdr:row>582</xdr:row>
      <xdr:rowOff>50221</xdr:rowOff>
    </xdr:to>
    <xdr:sp macro="" textlink="">
      <xdr:nvSpPr>
        <xdr:cNvPr id="47" name="右大かっこ 46">
          <a:extLst>
            <a:ext uri="{FF2B5EF4-FFF2-40B4-BE49-F238E27FC236}">
              <a16:creationId xmlns:a16="http://schemas.microsoft.com/office/drawing/2014/main" id="{00000000-0008-0000-0300-00002F000000}"/>
            </a:ext>
          </a:extLst>
        </xdr:cNvPr>
        <xdr:cNvSpPr/>
      </xdr:nvSpPr>
      <xdr:spPr bwMode="auto">
        <a:xfrm>
          <a:off x="6322002" y="114787506"/>
          <a:ext cx="95250" cy="376670"/>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spAutoFit/>
        </a:bodyPr>
        <a:lstStyle/>
        <a:p>
          <a:pPr algn="l"/>
          <a:endParaRPr kumimoji="1" lang="ja-JP" altLang="en-US" sz="1100"/>
        </a:p>
      </xdr:txBody>
    </xdr:sp>
    <xdr:clientData/>
  </xdr:twoCellAnchor>
  <xdr:twoCellAnchor>
    <xdr:from>
      <xdr:col>4</xdr:col>
      <xdr:colOff>1091045</xdr:colOff>
      <xdr:row>424</xdr:row>
      <xdr:rowOff>8659</xdr:rowOff>
    </xdr:from>
    <xdr:to>
      <xdr:col>5</xdr:col>
      <xdr:colOff>77931</xdr:colOff>
      <xdr:row>426</xdr:row>
      <xdr:rowOff>38965</xdr:rowOff>
    </xdr:to>
    <xdr:sp macro="" textlink="">
      <xdr:nvSpPr>
        <xdr:cNvPr id="48" name="右大かっこ 47">
          <a:extLst>
            <a:ext uri="{FF2B5EF4-FFF2-40B4-BE49-F238E27FC236}">
              <a16:creationId xmlns:a16="http://schemas.microsoft.com/office/drawing/2014/main" id="{00000000-0008-0000-0300-000030000000}"/>
            </a:ext>
          </a:extLst>
        </xdr:cNvPr>
        <xdr:cNvSpPr/>
      </xdr:nvSpPr>
      <xdr:spPr bwMode="auto">
        <a:xfrm>
          <a:off x="6321136" y="83638159"/>
          <a:ext cx="95250" cy="376670"/>
        </a:xfrm>
        <a:prstGeom prst="rightBracket">
          <a:avLst/>
        </a:prstGeom>
        <a:noFill/>
        <a:ln w="38100" cap="flat" cmpd="sng" algn="ctr">
          <a:solidFill>
            <a:srgbClr val="C00000"/>
          </a:solidFill>
          <a:prstDash val="solid"/>
          <a:round/>
          <a:headEnd type="none" w="med" len="med"/>
          <a:tailEnd type="none" w="med" len="med"/>
          <a:extLst>
            <a:ext uri="{C807C97D-BFC1-408E-A445-0C87EB9F89A2}">
              <ask:lineSketchStyleProps xmlns="" xmlns:ask="http://schemas.microsoft.com/office/drawing/2018/sketchyshapes">
                <ask:type>
                  <ask:lineSketchNone/>
                </ask:type>
              </ask:lineSketchStyleProps>
            </a:ext>
          </a:extLst>
        </a:ln>
        <a:effectLst/>
      </xdr:spPr>
      <xdr:txBody>
        <a:bodyPr wrap="none" lIns="18288" tIns="0" rIns="0" bIns="0" rtlCol="0" anchor="ctr" upright="1">
          <a:spAutoFit/>
        </a:bodyPr>
        <a:lstStyle/>
        <a:p>
          <a:pPr algn="l"/>
          <a:endParaRPr kumimoji="1" lang="ja-JP" altLang="en-US" sz="1100"/>
        </a:p>
      </xdr:txBody>
    </xdr:sp>
    <xdr:clientData/>
  </xdr:twoCellAnchor>
  <xdr:twoCellAnchor>
    <xdr:from>
      <xdr:col>5</xdr:col>
      <xdr:colOff>225137</xdr:colOff>
      <xdr:row>572</xdr:row>
      <xdr:rowOff>8660</xdr:rowOff>
    </xdr:from>
    <xdr:to>
      <xdr:col>6</xdr:col>
      <xdr:colOff>853786</xdr:colOff>
      <xdr:row>587</xdr:row>
      <xdr:rowOff>112569</xdr:rowOff>
    </xdr:to>
    <xdr:sp macro="" textlink="">
      <xdr:nvSpPr>
        <xdr:cNvPr id="49" name="吹き出し: 角を丸めた四角形 48">
          <a:extLst>
            <a:ext uri="{FF2B5EF4-FFF2-40B4-BE49-F238E27FC236}">
              <a16:creationId xmlns:a16="http://schemas.microsoft.com/office/drawing/2014/main" id="{00000000-0008-0000-0300-000031000000}"/>
            </a:ext>
          </a:extLst>
        </xdr:cNvPr>
        <xdr:cNvSpPr/>
      </xdr:nvSpPr>
      <xdr:spPr bwMode="auto">
        <a:xfrm>
          <a:off x="6563592" y="113390796"/>
          <a:ext cx="1503217" cy="2701637"/>
        </a:xfrm>
        <a:prstGeom prst="wedgeRoundRectCallout">
          <a:avLst>
            <a:gd name="adj1" fmla="val -58453"/>
            <a:gd name="adj2" fmla="val 8767"/>
            <a:gd name="adj3" fmla="val 16667"/>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r>
            <a:rPr kumimoji="1" lang="en-US" altLang="ja-JP" sz="1000"/>
            <a:t>【</a:t>
          </a:r>
          <a:r>
            <a:rPr kumimoji="1" lang="ja-JP" altLang="en-US" sz="1000"/>
            <a:t>補助金について</a:t>
          </a:r>
          <a:r>
            <a:rPr kumimoji="1" lang="en-US" altLang="ja-JP" sz="1000"/>
            <a:t>】</a:t>
          </a:r>
        </a:p>
        <a:p>
          <a:pPr algn="l"/>
          <a:r>
            <a:rPr kumimoji="1" lang="ja-JP" altLang="en-US" sz="1000"/>
            <a:t>　国か、地方自治体か、</a:t>
          </a:r>
          <a:endParaRPr kumimoji="1" lang="en-US" altLang="ja-JP" sz="1000"/>
        </a:p>
        <a:p>
          <a:pPr algn="l"/>
          <a:r>
            <a:rPr kumimoji="1" lang="ja-JP" altLang="en-US" sz="1000"/>
            <a:t>　どちらの補助金か、</a:t>
          </a:r>
          <a:endParaRPr kumimoji="1" lang="en-US" altLang="ja-JP" sz="1000"/>
        </a:p>
        <a:p>
          <a:pPr algn="l"/>
          <a:r>
            <a:rPr kumimoji="1" lang="ja-JP" altLang="en-US" sz="1000"/>
            <a:t>　わけてください。</a:t>
          </a:r>
          <a:endParaRPr kumimoji="1" lang="en-US" altLang="ja-JP" sz="1000"/>
        </a:p>
        <a:p>
          <a:pPr algn="l"/>
          <a:r>
            <a:rPr kumimoji="1" lang="ja-JP" altLang="en-US" sz="1000"/>
            <a:t>　</a:t>
          </a:r>
          <a:endParaRPr kumimoji="1" lang="en-US" altLang="ja-JP" sz="1000"/>
        </a:p>
        <a:p>
          <a:pPr algn="l"/>
          <a:r>
            <a:rPr kumimoji="1" lang="ja-JP" altLang="en-US" sz="1000"/>
            <a:t>　不明な場合は、</a:t>
          </a:r>
          <a:endParaRPr kumimoji="1" lang="en-US" altLang="ja-JP" sz="1000"/>
        </a:p>
        <a:p>
          <a:pPr algn="l"/>
          <a:r>
            <a:rPr kumimoji="1" lang="ja-JP" altLang="en-US" sz="1000"/>
            <a:t>　「地方公共団体補助金」</a:t>
          </a:r>
          <a:endParaRPr kumimoji="1" lang="en-US" altLang="ja-JP" sz="1000"/>
        </a:p>
        <a:p>
          <a:pPr algn="l"/>
          <a:r>
            <a:rPr kumimoji="1" lang="ja-JP" altLang="en-US" sz="1000"/>
            <a:t>　にまとめてください</a:t>
          </a:r>
          <a:endParaRPr kumimoji="1" lang="en-US" altLang="ja-JP" sz="1000"/>
        </a:p>
        <a:p>
          <a:pPr algn="l"/>
          <a:endParaRPr kumimoji="1" lang="en-US" altLang="ja-JP" sz="1000"/>
        </a:p>
        <a:p>
          <a:pPr algn="l"/>
          <a:endParaRPr kumimoji="1" lang="en-US" altLang="ja-JP" sz="1000"/>
        </a:p>
        <a:p>
          <a:pPr algn="l"/>
          <a:r>
            <a:rPr kumimoji="1" lang="en-US" altLang="ja-JP" sz="1000"/>
            <a:t>【</a:t>
          </a:r>
          <a:r>
            <a:rPr kumimoji="1" lang="ja-JP" altLang="en-US" sz="1000"/>
            <a:t>施設か設備か</a:t>
          </a:r>
          <a:r>
            <a:rPr kumimoji="1" lang="en-US" altLang="ja-JP" sz="1000"/>
            <a:t>】</a:t>
          </a:r>
        </a:p>
        <a:p>
          <a:pPr algn="l"/>
          <a:r>
            <a:rPr kumimoji="1" lang="ja-JP" altLang="en-US" sz="1000"/>
            <a:t>　施設＝建物等</a:t>
          </a:r>
          <a:endParaRPr kumimoji="1" lang="en-US" altLang="ja-JP" sz="1000"/>
        </a:p>
        <a:p>
          <a:pPr algn="l"/>
          <a:r>
            <a:rPr kumimoji="1" lang="ja-JP" altLang="en-US" sz="1000"/>
            <a:t>　設備＝建物等に付属</a:t>
          </a:r>
          <a:endParaRPr kumimoji="1" lang="en-US" altLang="ja-JP" sz="1000"/>
        </a:p>
        <a:p>
          <a:pPr algn="l"/>
          <a:r>
            <a:rPr kumimoji="1" lang="ja-JP" altLang="en-US" sz="1000"/>
            <a:t>　　　　　</a:t>
          </a:r>
          <a:r>
            <a:rPr kumimoji="1" lang="ja-JP" altLang="en-US" sz="1000" baseline="0"/>
            <a:t> </a:t>
          </a:r>
          <a:r>
            <a:rPr kumimoji="1" lang="ja-JP" altLang="en-US" sz="1000"/>
            <a:t>するもの</a:t>
          </a:r>
          <a:endParaRPr kumimoji="1" lang="en-US" altLang="ja-JP" sz="1000"/>
        </a:p>
        <a:p>
          <a:pPr algn="l"/>
          <a:r>
            <a:rPr kumimoji="1" lang="en-US" altLang="ja-JP" sz="1000"/>
            <a:t>  </a:t>
          </a:r>
          <a:r>
            <a:rPr kumimoji="1" lang="ja-JP" altLang="en-US" sz="1000"/>
            <a:t>　と、分類ください</a:t>
          </a:r>
          <a:endParaRPr kumimoji="1" lang="en-US" altLang="ja-JP" sz="1000"/>
        </a:p>
      </xdr:txBody>
    </xdr:sp>
    <xdr:clientData/>
  </xdr:twoCellAnchor>
  <xdr:twoCellAnchor>
    <xdr:from>
      <xdr:col>3</xdr:col>
      <xdr:colOff>606136</xdr:colOff>
      <xdr:row>7</xdr:row>
      <xdr:rowOff>155864</xdr:rowOff>
    </xdr:from>
    <xdr:to>
      <xdr:col>7</xdr:col>
      <xdr:colOff>155864</xdr:colOff>
      <xdr:row>13</xdr:row>
      <xdr:rowOff>103909</xdr:rowOff>
    </xdr:to>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bwMode="auto">
        <a:xfrm>
          <a:off x="4961659" y="1489364"/>
          <a:ext cx="3281796" cy="1047750"/>
        </a:xfrm>
        <a:prstGeom prst="rect">
          <a:avLst/>
        </a:prstGeom>
        <a:noFill/>
        <a:ln w="25400" algn="ctr">
          <a:solidFill>
            <a:srgbClr val="FF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rPr>
            <a:t>注）　同じ内容を複写して、複数個所に入れる際は</a:t>
          </a:r>
          <a:endParaRPr kumimoji="1" lang="en-US" altLang="ja-JP" sz="11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rPr>
            <a:t>　　　「コピー＆値貼り付け」でお願いします。</a:t>
          </a:r>
          <a:endParaRPr kumimoji="1" lang="en-US" altLang="ja-JP" sz="11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rPr>
            <a:t>　　（「切り取り＆貼り付け」を行うと、</a:t>
          </a:r>
          <a:endParaRPr kumimoji="1" lang="en-US" altLang="ja-JP" sz="11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rPr>
            <a:t>　　　正しい数値を反映できません）</a:t>
          </a:r>
          <a:endParaRPr kumimoji="1" lang="en-US" altLang="ja-JP" sz="11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207821</xdr:colOff>
      <xdr:row>164</xdr:row>
      <xdr:rowOff>173182</xdr:rowOff>
    </xdr:from>
    <xdr:to>
      <xdr:col>7</xdr:col>
      <xdr:colOff>17318</xdr:colOff>
      <xdr:row>170</xdr:row>
      <xdr:rowOff>8659</xdr:rowOff>
    </xdr:to>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bwMode="auto">
        <a:xfrm>
          <a:off x="5437912" y="32116568"/>
          <a:ext cx="2666997" cy="935182"/>
        </a:xfrm>
        <a:prstGeom prst="rect">
          <a:avLst/>
        </a:prstGeom>
        <a:noFill/>
        <a:ln w="25400" algn="ctr">
          <a:solidFill>
            <a:srgbClr val="FF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rPr>
            <a:t>注）　同じ内容を複写して、複数個所に入れる際は</a:t>
          </a:r>
          <a:endParaRPr kumimoji="1" lang="en-US" altLang="ja-JP"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rPr>
            <a:t>　　　「コピー＆値貼り付け」でお願いします。</a:t>
          </a:r>
          <a:endParaRPr kumimoji="1" lang="en-US" altLang="ja-JP"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rPr>
            <a:t>　　（「切り取り＆貼り付け」を行うと、</a:t>
          </a:r>
          <a:endParaRPr kumimoji="1" lang="en-US" altLang="ja-JP"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rPr>
            <a:t>　　　正しい数値を反映できません）</a:t>
          </a:r>
          <a:endParaRPr kumimoji="1" lang="en-US" altLang="ja-JP"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562841</xdr:colOff>
      <xdr:row>320</xdr:row>
      <xdr:rowOff>103908</xdr:rowOff>
    </xdr:from>
    <xdr:to>
      <xdr:col>7</xdr:col>
      <xdr:colOff>372341</xdr:colOff>
      <xdr:row>324</xdr:row>
      <xdr:rowOff>77931</xdr:rowOff>
    </xdr:to>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bwMode="auto">
        <a:xfrm>
          <a:off x="5792932" y="62016408"/>
          <a:ext cx="2667000" cy="718705"/>
        </a:xfrm>
        <a:prstGeom prst="rect">
          <a:avLst/>
        </a:prstGeom>
        <a:noFill/>
        <a:ln w="25400" algn="ctr">
          <a:solidFill>
            <a:srgbClr val="FF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rPr>
            <a:t>注）　同じ内容を複写して、複数個所に入れる際は</a:t>
          </a:r>
          <a:endParaRPr kumimoji="1" lang="en-US" altLang="ja-JP"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rPr>
            <a:t>　　　「コピー＆値貼り付け」でお願いします。</a:t>
          </a:r>
          <a:endParaRPr kumimoji="1" lang="en-US" altLang="ja-JP"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ts val="500"/>
            </a:lnSpc>
            <a:spcBef>
              <a:spcPts val="600"/>
            </a:spcBef>
            <a:spcAft>
              <a:spcPts val="0"/>
            </a:spcAft>
            <a:buClrTx/>
            <a:buSzTx/>
            <a:buFontTx/>
            <a:buNone/>
            <a:tabLst/>
            <a:defRPr/>
          </a:pPr>
          <a:r>
            <a:rPr kumimoji="1" lang="ja-JP" altLang="en-US"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rPr>
            <a:t>　　（「切り取り＆貼り付け」を行うと、</a:t>
          </a:r>
          <a:endParaRPr kumimoji="1" lang="en-US" altLang="ja-JP"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ts val="500"/>
            </a:lnSpc>
            <a:spcBef>
              <a:spcPts val="600"/>
            </a:spcBef>
            <a:spcAft>
              <a:spcPts val="0"/>
            </a:spcAft>
            <a:buClrTx/>
            <a:buSzTx/>
            <a:buFontTx/>
            <a:buNone/>
            <a:tabLst/>
            <a:defRPr/>
          </a:pPr>
          <a:r>
            <a:rPr kumimoji="1" lang="ja-JP" altLang="en-US"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rPr>
            <a:t>　　　正しい数値を反映できません）</a:t>
          </a:r>
          <a:endParaRPr kumimoji="1" lang="en-US" altLang="ja-JP"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536862</xdr:colOff>
      <xdr:row>477</xdr:row>
      <xdr:rowOff>60614</xdr:rowOff>
    </xdr:from>
    <xdr:to>
      <xdr:col>7</xdr:col>
      <xdr:colOff>337703</xdr:colOff>
      <xdr:row>481</xdr:row>
      <xdr:rowOff>25978</xdr:rowOff>
    </xdr:to>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bwMode="auto">
        <a:xfrm>
          <a:off x="5766953" y="92565682"/>
          <a:ext cx="2658341" cy="718705"/>
        </a:xfrm>
        <a:prstGeom prst="rect">
          <a:avLst/>
        </a:prstGeom>
        <a:noFill/>
        <a:ln w="25400" algn="ctr">
          <a:solidFill>
            <a:srgbClr val="FF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rPr>
            <a:t>注）　同じ内容を複写して、複数個所に入れる際は</a:t>
          </a:r>
          <a:endParaRPr kumimoji="1" lang="en-US" altLang="ja-JP"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rPr>
            <a:t>　　　「コピー＆値貼り付け」でお願いします。</a:t>
          </a:r>
          <a:endParaRPr kumimoji="1" lang="en-US" altLang="ja-JP"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ts val="500"/>
            </a:lnSpc>
            <a:spcBef>
              <a:spcPts val="600"/>
            </a:spcBef>
            <a:spcAft>
              <a:spcPts val="0"/>
            </a:spcAft>
            <a:buClrTx/>
            <a:buSzTx/>
            <a:buFontTx/>
            <a:buNone/>
            <a:tabLst/>
            <a:defRPr/>
          </a:pPr>
          <a:r>
            <a:rPr kumimoji="1" lang="ja-JP" altLang="en-US"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rPr>
            <a:t>　　（「切り取り＆貼り付け」を行うと、</a:t>
          </a:r>
          <a:endParaRPr kumimoji="1" lang="en-US" altLang="ja-JP"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ts val="500"/>
            </a:lnSpc>
            <a:spcBef>
              <a:spcPts val="600"/>
            </a:spcBef>
            <a:spcAft>
              <a:spcPts val="0"/>
            </a:spcAft>
            <a:buClrTx/>
            <a:buSzTx/>
            <a:buFontTx/>
            <a:buNone/>
            <a:tabLst/>
            <a:defRPr/>
          </a:pPr>
          <a:r>
            <a:rPr kumimoji="1" lang="ja-JP" altLang="en-US"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rPr>
            <a:t>　　　正しい数値を反映できません）</a:t>
          </a:r>
          <a:endParaRPr kumimoji="1" lang="en-US" altLang="ja-JP" sz="900" b="1"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3</xdr:row>
      <xdr:rowOff>34925</xdr:rowOff>
    </xdr:from>
    <xdr:to>
      <xdr:col>9</xdr:col>
      <xdr:colOff>95250</xdr:colOff>
      <xdr:row>5</xdr:row>
      <xdr:rowOff>25400</xdr:rowOff>
    </xdr:to>
    <xdr:sp macro="" textlink="">
      <xdr:nvSpPr>
        <xdr:cNvPr id="2" name="Oval 1">
          <a:extLst>
            <a:ext uri="{FF2B5EF4-FFF2-40B4-BE49-F238E27FC236}">
              <a16:creationId xmlns:a16="http://schemas.microsoft.com/office/drawing/2014/main" id="{00000000-0008-0000-0400-000002000000}"/>
            </a:ext>
          </a:extLst>
        </xdr:cNvPr>
        <xdr:cNvSpPr>
          <a:spLocks noChangeArrowheads="1"/>
        </xdr:cNvSpPr>
      </xdr:nvSpPr>
      <xdr:spPr bwMode="auto">
        <a:xfrm>
          <a:off x="171450" y="71120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5</xdr:row>
      <xdr:rowOff>130175</xdr:rowOff>
    </xdr:from>
    <xdr:to>
      <xdr:col>25</xdr:col>
      <xdr:colOff>50799</xdr:colOff>
      <xdr:row>9</xdr:row>
      <xdr:rowOff>136071</xdr:rowOff>
    </xdr:to>
    <xdr:sp macro="" textlink="">
      <xdr:nvSpPr>
        <xdr:cNvPr id="3" name="Rectangle 2">
          <a:extLst>
            <a:ext uri="{FF2B5EF4-FFF2-40B4-BE49-F238E27FC236}">
              <a16:creationId xmlns:a16="http://schemas.microsoft.com/office/drawing/2014/main" id="{00000000-0008-0000-0400-000003000000}"/>
            </a:ext>
          </a:extLst>
        </xdr:cNvPr>
        <xdr:cNvSpPr>
          <a:spLocks noChangeArrowheads="1"/>
        </xdr:cNvSpPr>
      </xdr:nvSpPr>
      <xdr:spPr bwMode="auto">
        <a:xfrm>
          <a:off x="16192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5" name="Line 4">
          <a:extLst>
            <a:ext uri="{FF2B5EF4-FFF2-40B4-BE49-F238E27FC236}">
              <a16:creationId xmlns:a16="http://schemas.microsoft.com/office/drawing/2014/main" id="{00000000-0008-0000-0400-000005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6" name="Line 5">
          <a:extLst>
            <a:ext uri="{FF2B5EF4-FFF2-40B4-BE49-F238E27FC236}">
              <a16:creationId xmlns:a16="http://schemas.microsoft.com/office/drawing/2014/main" id="{00000000-0008-0000-0400-000006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8" name="Line 7">
          <a:extLst>
            <a:ext uri="{FF2B5EF4-FFF2-40B4-BE49-F238E27FC236}">
              <a16:creationId xmlns:a16="http://schemas.microsoft.com/office/drawing/2014/main" id="{00000000-0008-0000-0400-000008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0" name="Line 11">
          <a:extLst>
            <a:ext uri="{FF2B5EF4-FFF2-40B4-BE49-F238E27FC236}">
              <a16:creationId xmlns:a16="http://schemas.microsoft.com/office/drawing/2014/main" id="{00000000-0008-0000-0400-00000A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1" name="Line 12">
          <a:extLst>
            <a:ext uri="{FF2B5EF4-FFF2-40B4-BE49-F238E27FC236}">
              <a16:creationId xmlns:a16="http://schemas.microsoft.com/office/drawing/2014/main" id="{00000000-0008-0000-0400-00000B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2" name="Line 13">
          <a:extLst>
            <a:ext uri="{FF2B5EF4-FFF2-40B4-BE49-F238E27FC236}">
              <a16:creationId xmlns:a16="http://schemas.microsoft.com/office/drawing/2014/main" id="{00000000-0008-0000-0400-00000C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3" name="Line 14">
          <a:extLst>
            <a:ext uri="{FF2B5EF4-FFF2-40B4-BE49-F238E27FC236}">
              <a16:creationId xmlns:a16="http://schemas.microsoft.com/office/drawing/2014/main" id="{00000000-0008-0000-0400-00000D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4" name="Line 15">
          <a:extLst>
            <a:ext uri="{FF2B5EF4-FFF2-40B4-BE49-F238E27FC236}">
              <a16:creationId xmlns:a16="http://schemas.microsoft.com/office/drawing/2014/main" id="{00000000-0008-0000-0400-00000E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5" name="Line 16">
          <a:extLst>
            <a:ext uri="{FF2B5EF4-FFF2-40B4-BE49-F238E27FC236}">
              <a16:creationId xmlns:a16="http://schemas.microsoft.com/office/drawing/2014/main" id="{00000000-0008-0000-0400-00000F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23" name="Line 34">
          <a:extLst>
            <a:ext uri="{FF2B5EF4-FFF2-40B4-BE49-F238E27FC236}">
              <a16:creationId xmlns:a16="http://schemas.microsoft.com/office/drawing/2014/main" id="{00000000-0008-0000-0400-000017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24" name="Line 35">
          <a:extLst>
            <a:ext uri="{FF2B5EF4-FFF2-40B4-BE49-F238E27FC236}">
              <a16:creationId xmlns:a16="http://schemas.microsoft.com/office/drawing/2014/main" id="{00000000-0008-0000-0400-000018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28575</xdr:colOff>
      <xdr:row>32</xdr:row>
      <xdr:rowOff>28575</xdr:rowOff>
    </xdr:from>
    <xdr:to>
      <xdr:col>52</xdr:col>
      <xdr:colOff>76200</xdr:colOff>
      <xdr:row>32</xdr:row>
      <xdr:rowOff>165100</xdr:rowOff>
    </xdr:to>
    <xdr:grpSp>
      <xdr:nvGrpSpPr>
        <xdr:cNvPr id="71" name="グループ化 1">
          <a:extLst>
            <a:ext uri="{FF2B5EF4-FFF2-40B4-BE49-F238E27FC236}">
              <a16:creationId xmlns:a16="http://schemas.microsoft.com/office/drawing/2014/main" id="{00000000-0008-0000-0400-000047000000}"/>
            </a:ext>
          </a:extLst>
        </xdr:cNvPr>
        <xdr:cNvGrpSpPr>
          <a:grpSpLocks/>
        </xdr:cNvGrpSpPr>
      </xdr:nvGrpSpPr>
      <xdr:grpSpPr bwMode="auto">
        <a:xfrm>
          <a:off x="5291455" y="9172575"/>
          <a:ext cx="159385" cy="136525"/>
          <a:chOff x="5778500" y="10467975"/>
          <a:chExt cx="123825" cy="107950"/>
        </a:xfrm>
      </xdr:grpSpPr>
      <xdr:sp macro="" textlink="">
        <xdr:nvSpPr>
          <xdr:cNvPr id="72" name="Line 80">
            <a:extLst>
              <a:ext uri="{FF2B5EF4-FFF2-40B4-BE49-F238E27FC236}">
                <a16:creationId xmlns:a16="http://schemas.microsoft.com/office/drawing/2014/main" id="{00000000-0008-0000-0400-00004800000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3" name="Line 81">
            <a:extLst>
              <a:ext uri="{FF2B5EF4-FFF2-40B4-BE49-F238E27FC236}">
                <a16:creationId xmlns:a16="http://schemas.microsoft.com/office/drawing/2014/main" id="{00000000-0008-0000-0400-00004900000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81</xdr:col>
      <xdr:colOff>0</xdr:colOff>
      <xdr:row>12</xdr:row>
      <xdr:rowOff>57150</xdr:rowOff>
    </xdr:from>
    <xdr:to>
      <xdr:col>91</xdr:col>
      <xdr:colOff>0</xdr:colOff>
      <xdr:row>13</xdr:row>
      <xdr:rowOff>0</xdr:rowOff>
    </xdr:to>
    <xdr:grpSp>
      <xdr:nvGrpSpPr>
        <xdr:cNvPr id="114" name="グループ化 1">
          <a:extLst>
            <a:ext uri="{FF2B5EF4-FFF2-40B4-BE49-F238E27FC236}">
              <a16:creationId xmlns:a16="http://schemas.microsoft.com/office/drawing/2014/main" id="{00000000-0008-0000-0400-000072000000}"/>
            </a:ext>
          </a:extLst>
        </xdr:cNvPr>
        <xdr:cNvGrpSpPr>
          <a:grpSpLocks/>
        </xdr:cNvGrpSpPr>
      </xdr:nvGrpSpPr>
      <xdr:grpSpPr bwMode="auto">
        <a:xfrm>
          <a:off x="8798560" y="2393950"/>
          <a:ext cx="1188720" cy="379730"/>
          <a:chOff x="9715500" y="3148853"/>
          <a:chExt cx="1311088" cy="257735"/>
        </a:xfrm>
      </xdr:grpSpPr>
      <xdr:sp macro="" textlink="">
        <xdr:nvSpPr>
          <xdr:cNvPr id="115" name="Line 37">
            <a:extLst>
              <a:ext uri="{FF2B5EF4-FFF2-40B4-BE49-F238E27FC236}">
                <a16:creationId xmlns:a16="http://schemas.microsoft.com/office/drawing/2014/main" id="{00000000-0008-0000-0400-000073000000}"/>
              </a:ext>
            </a:extLst>
          </xdr:cNvPr>
          <xdr:cNvSpPr>
            <a:spLocks noChangeShapeType="1"/>
          </xdr:cNvSpPr>
        </xdr:nvSpPr>
        <xdr:spPr bwMode="auto">
          <a:xfrm>
            <a:off x="9715500"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6" name="Line 37">
            <a:extLst>
              <a:ext uri="{FF2B5EF4-FFF2-40B4-BE49-F238E27FC236}">
                <a16:creationId xmlns:a16="http://schemas.microsoft.com/office/drawing/2014/main" id="{00000000-0008-0000-0400-00007400000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7" name="Line 37">
            <a:extLst>
              <a:ext uri="{FF2B5EF4-FFF2-40B4-BE49-F238E27FC236}">
                <a16:creationId xmlns:a16="http://schemas.microsoft.com/office/drawing/2014/main" id="{00000000-0008-0000-0400-000075000000}"/>
              </a:ext>
            </a:extLst>
          </xdr:cNvPr>
          <xdr:cNvSpPr>
            <a:spLocks noChangeShapeType="1"/>
          </xdr:cNvSpPr>
        </xdr:nvSpPr>
        <xdr:spPr bwMode="auto">
          <a:xfrm>
            <a:off x="11026588" y="3148853"/>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13</xdr:row>
      <xdr:rowOff>9525</xdr:rowOff>
    </xdr:from>
    <xdr:to>
      <xdr:col>86</xdr:col>
      <xdr:colOff>19050</xdr:colOff>
      <xdr:row>13</xdr:row>
      <xdr:rowOff>9525</xdr:rowOff>
    </xdr:to>
    <xdr:sp macro="" textlink="">
      <xdr:nvSpPr>
        <xdr:cNvPr id="155" name="Line 34">
          <a:extLst>
            <a:ext uri="{FF2B5EF4-FFF2-40B4-BE49-F238E27FC236}">
              <a16:creationId xmlns:a16="http://schemas.microsoft.com/office/drawing/2014/main" id="{00000000-0008-0000-0400-00009B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56" name="Line 35">
          <a:extLst>
            <a:ext uri="{FF2B5EF4-FFF2-40B4-BE49-F238E27FC236}">
              <a16:creationId xmlns:a16="http://schemas.microsoft.com/office/drawing/2014/main" id="{00000000-0008-0000-0400-00009C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64</xdr:row>
      <xdr:rowOff>0</xdr:rowOff>
    </xdr:from>
    <xdr:to>
      <xdr:col>86</xdr:col>
      <xdr:colOff>0</xdr:colOff>
      <xdr:row>64</xdr:row>
      <xdr:rowOff>0</xdr:rowOff>
    </xdr:to>
    <xdr:sp macro="" textlink="">
      <xdr:nvSpPr>
        <xdr:cNvPr id="187" name="Line 4">
          <a:extLst>
            <a:ext uri="{FF2B5EF4-FFF2-40B4-BE49-F238E27FC236}">
              <a16:creationId xmlns:a16="http://schemas.microsoft.com/office/drawing/2014/main" id="{00000000-0008-0000-0400-0000BB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88" name="Line 5">
          <a:extLst>
            <a:ext uri="{FF2B5EF4-FFF2-40B4-BE49-F238E27FC236}">
              <a16:creationId xmlns:a16="http://schemas.microsoft.com/office/drawing/2014/main" id="{00000000-0008-0000-0400-0000BC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89" name="Line 6">
          <a:extLst>
            <a:ext uri="{FF2B5EF4-FFF2-40B4-BE49-F238E27FC236}">
              <a16:creationId xmlns:a16="http://schemas.microsoft.com/office/drawing/2014/main" id="{00000000-0008-0000-0400-0000BD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90" name="Line 7">
          <a:extLst>
            <a:ext uri="{FF2B5EF4-FFF2-40B4-BE49-F238E27FC236}">
              <a16:creationId xmlns:a16="http://schemas.microsoft.com/office/drawing/2014/main" id="{00000000-0008-0000-0400-0000BE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91" name="Line 8">
          <a:extLst>
            <a:ext uri="{FF2B5EF4-FFF2-40B4-BE49-F238E27FC236}">
              <a16:creationId xmlns:a16="http://schemas.microsoft.com/office/drawing/2014/main" id="{00000000-0008-0000-0400-0000BF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92" name="Line 11">
          <a:extLst>
            <a:ext uri="{FF2B5EF4-FFF2-40B4-BE49-F238E27FC236}">
              <a16:creationId xmlns:a16="http://schemas.microsoft.com/office/drawing/2014/main" id="{00000000-0008-0000-0400-0000C0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93" name="Line 12">
          <a:extLst>
            <a:ext uri="{FF2B5EF4-FFF2-40B4-BE49-F238E27FC236}">
              <a16:creationId xmlns:a16="http://schemas.microsoft.com/office/drawing/2014/main" id="{00000000-0008-0000-0400-0000C1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94" name="Line 13">
          <a:extLst>
            <a:ext uri="{FF2B5EF4-FFF2-40B4-BE49-F238E27FC236}">
              <a16:creationId xmlns:a16="http://schemas.microsoft.com/office/drawing/2014/main" id="{00000000-0008-0000-0400-0000C2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95" name="Line 14">
          <a:extLst>
            <a:ext uri="{FF2B5EF4-FFF2-40B4-BE49-F238E27FC236}">
              <a16:creationId xmlns:a16="http://schemas.microsoft.com/office/drawing/2014/main" id="{00000000-0008-0000-0400-0000C3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96" name="Line 15">
          <a:extLst>
            <a:ext uri="{FF2B5EF4-FFF2-40B4-BE49-F238E27FC236}">
              <a16:creationId xmlns:a16="http://schemas.microsoft.com/office/drawing/2014/main" id="{00000000-0008-0000-0400-0000C4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97" name="Line 16">
          <a:extLst>
            <a:ext uri="{FF2B5EF4-FFF2-40B4-BE49-F238E27FC236}">
              <a16:creationId xmlns:a16="http://schemas.microsoft.com/office/drawing/2014/main" id="{00000000-0008-0000-0400-0000C5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98" name="Line 34">
          <a:extLst>
            <a:ext uri="{FF2B5EF4-FFF2-40B4-BE49-F238E27FC236}">
              <a16:creationId xmlns:a16="http://schemas.microsoft.com/office/drawing/2014/main" id="{00000000-0008-0000-0400-0000C6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99" name="Line 35">
          <a:extLst>
            <a:ext uri="{FF2B5EF4-FFF2-40B4-BE49-F238E27FC236}">
              <a16:creationId xmlns:a16="http://schemas.microsoft.com/office/drawing/2014/main" id="{00000000-0008-0000-0400-0000C7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64</xdr:row>
      <xdr:rowOff>0</xdr:rowOff>
    </xdr:from>
    <xdr:to>
      <xdr:col>86</xdr:col>
      <xdr:colOff>0</xdr:colOff>
      <xdr:row>64</xdr:row>
      <xdr:rowOff>0</xdr:rowOff>
    </xdr:to>
    <xdr:sp macro="" textlink="">
      <xdr:nvSpPr>
        <xdr:cNvPr id="327" name="Line 4">
          <a:extLst>
            <a:ext uri="{FF2B5EF4-FFF2-40B4-BE49-F238E27FC236}">
              <a16:creationId xmlns:a16="http://schemas.microsoft.com/office/drawing/2014/main" id="{00000000-0008-0000-0400-00004701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328" name="Line 5">
          <a:extLst>
            <a:ext uri="{FF2B5EF4-FFF2-40B4-BE49-F238E27FC236}">
              <a16:creationId xmlns:a16="http://schemas.microsoft.com/office/drawing/2014/main" id="{00000000-0008-0000-0400-00004801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329" name="Line 6">
          <a:extLst>
            <a:ext uri="{FF2B5EF4-FFF2-40B4-BE49-F238E27FC236}">
              <a16:creationId xmlns:a16="http://schemas.microsoft.com/office/drawing/2014/main" id="{00000000-0008-0000-0400-00004901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330" name="Line 7">
          <a:extLst>
            <a:ext uri="{FF2B5EF4-FFF2-40B4-BE49-F238E27FC236}">
              <a16:creationId xmlns:a16="http://schemas.microsoft.com/office/drawing/2014/main" id="{00000000-0008-0000-0400-00004A01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331" name="Line 8">
          <a:extLst>
            <a:ext uri="{FF2B5EF4-FFF2-40B4-BE49-F238E27FC236}">
              <a16:creationId xmlns:a16="http://schemas.microsoft.com/office/drawing/2014/main" id="{00000000-0008-0000-0400-00004B01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332" name="Line 11">
          <a:extLst>
            <a:ext uri="{FF2B5EF4-FFF2-40B4-BE49-F238E27FC236}">
              <a16:creationId xmlns:a16="http://schemas.microsoft.com/office/drawing/2014/main" id="{00000000-0008-0000-0400-00004C01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333" name="Line 12">
          <a:extLst>
            <a:ext uri="{FF2B5EF4-FFF2-40B4-BE49-F238E27FC236}">
              <a16:creationId xmlns:a16="http://schemas.microsoft.com/office/drawing/2014/main" id="{00000000-0008-0000-0400-00004D01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334" name="Line 13">
          <a:extLst>
            <a:ext uri="{FF2B5EF4-FFF2-40B4-BE49-F238E27FC236}">
              <a16:creationId xmlns:a16="http://schemas.microsoft.com/office/drawing/2014/main" id="{00000000-0008-0000-0400-00004E01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335" name="Line 14">
          <a:extLst>
            <a:ext uri="{FF2B5EF4-FFF2-40B4-BE49-F238E27FC236}">
              <a16:creationId xmlns:a16="http://schemas.microsoft.com/office/drawing/2014/main" id="{00000000-0008-0000-0400-00004F01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336" name="Line 15">
          <a:extLst>
            <a:ext uri="{FF2B5EF4-FFF2-40B4-BE49-F238E27FC236}">
              <a16:creationId xmlns:a16="http://schemas.microsoft.com/office/drawing/2014/main" id="{00000000-0008-0000-0400-00005001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337" name="Line 16">
          <a:extLst>
            <a:ext uri="{FF2B5EF4-FFF2-40B4-BE49-F238E27FC236}">
              <a16:creationId xmlns:a16="http://schemas.microsoft.com/office/drawing/2014/main" id="{00000000-0008-0000-0400-00005101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38" name="Line 34">
          <a:extLst>
            <a:ext uri="{FF2B5EF4-FFF2-40B4-BE49-F238E27FC236}">
              <a16:creationId xmlns:a16="http://schemas.microsoft.com/office/drawing/2014/main" id="{00000000-0008-0000-0400-00005201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39" name="Line 35">
          <a:extLst>
            <a:ext uri="{FF2B5EF4-FFF2-40B4-BE49-F238E27FC236}">
              <a16:creationId xmlns:a16="http://schemas.microsoft.com/office/drawing/2014/main" id="{00000000-0008-0000-0400-00005301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63500</xdr:colOff>
      <xdr:row>112</xdr:row>
      <xdr:rowOff>31750</xdr:rowOff>
    </xdr:from>
    <xdr:to>
      <xdr:col>23</xdr:col>
      <xdr:colOff>88927</xdr:colOff>
      <xdr:row>112</xdr:row>
      <xdr:rowOff>333447</xdr:rowOff>
    </xdr:to>
    <xdr:sp macro="" textlink="">
      <xdr:nvSpPr>
        <xdr:cNvPr id="294" name="Oval 1429">
          <a:extLst>
            <a:ext uri="{FF2B5EF4-FFF2-40B4-BE49-F238E27FC236}">
              <a16:creationId xmlns:a16="http://schemas.microsoft.com/office/drawing/2014/main" id="{00000000-0008-0000-0400-000026010000}"/>
            </a:ext>
          </a:extLst>
        </xdr:cNvPr>
        <xdr:cNvSpPr>
          <a:spLocks noChangeArrowheads="1"/>
        </xdr:cNvSpPr>
      </xdr:nvSpPr>
      <xdr:spPr bwMode="auto">
        <a:xfrm>
          <a:off x="2159000" y="33845500"/>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295" name="Oval 1429">
          <a:extLst>
            <a:ext uri="{FF2B5EF4-FFF2-40B4-BE49-F238E27FC236}">
              <a16:creationId xmlns:a16="http://schemas.microsoft.com/office/drawing/2014/main" id="{00000000-0008-0000-0400-000027010000}"/>
            </a:ext>
          </a:extLst>
        </xdr:cNvPr>
        <xdr:cNvSpPr>
          <a:spLocks noChangeArrowheads="1"/>
        </xdr:cNvSpPr>
      </xdr:nvSpPr>
      <xdr:spPr bwMode="auto">
        <a:xfrm>
          <a:off x="2127250" y="50434875"/>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0</xdr:col>
      <xdr:colOff>-12883998</xdr:colOff>
      <xdr:row>5</xdr:row>
      <xdr:rowOff>258424</xdr:rowOff>
    </xdr:from>
    <xdr:to>
      <xdr:col>0</xdr:col>
      <xdr:colOff>-12222851</xdr:colOff>
      <xdr:row>9</xdr:row>
      <xdr:rowOff>114299</xdr:rowOff>
    </xdr:to>
    <xdr:grpSp>
      <xdr:nvGrpSpPr>
        <xdr:cNvPr id="296" name="グループ化 1">
          <a:extLst>
            <a:ext uri="{FF2B5EF4-FFF2-40B4-BE49-F238E27FC236}">
              <a16:creationId xmlns:a16="http://schemas.microsoft.com/office/drawing/2014/main" id="{00000000-0008-0000-0400-000028010000}"/>
            </a:ext>
          </a:extLst>
        </xdr:cNvPr>
        <xdr:cNvGrpSpPr>
          <a:grpSpLocks/>
        </xdr:cNvGrpSpPr>
      </xdr:nvGrpSpPr>
      <xdr:grpSpPr bwMode="auto">
        <a:xfrm>
          <a:off x="-12885420" y="898504"/>
          <a:ext cx="662940" cy="1003955"/>
          <a:chOff x="9715500" y="3160060"/>
          <a:chExt cx="661147" cy="246528"/>
        </a:xfrm>
      </xdr:grpSpPr>
      <xdr:sp macro="" textlink="">
        <xdr:nvSpPr>
          <xdr:cNvPr id="299" name="Line 37">
            <a:extLst>
              <a:ext uri="{FF2B5EF4-FFF2-40B4-BE49-F238E27FC236}">
                <a16:creationId xmlns:a16="http://schemas.microsoft.com/office/drawing/2014/main" id="{00000000-0008-0000-0400-00002B010000}"/>
              </a:ext>
            </a:extLst>
          </xdr:cNvPr>
          <xdr:cNvSpPr>
            <a:spLocks noChangeShapeType="1"/>
          </xdr:cNvSpPr>
        </xdr:nvSpPr>
        <xdr:spPr bwMode="auto">
          <a:xfrm>
            <a:off x="9715500"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0" name="Line 37">
            <a:extLst>
              <a:ext uri="{FF2B5EF4-FFF2-40B4-BE49-F238E27FC236}">
                <a16:creationId xmlns:a16="http://schemas.microsoft.com/office/drawing/2014/main" id="{00000000-0008-0000-0400-00002C01000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98</xdr:col>
      <xdr:colOff>0</xdr:colOff>
      <xdr:row>4</xdr:row>
      <xdr:rowOff>12700</xdr:rowOff>
    </xdr:from>
    <xdr:to>
      <xdr:col>156</xdr:col>
      <xdr:colOff>50800</xdr:colOff>
      <xdr:row>23</xdr:row>
      <xdr:rowOff>0</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bwMode="auto">
        <a:xfrm>
          <a:off x="12852400" y="342900"/>
          <a:ext cx="7416800" cy="6057900"/>
        </a:xfrm>
        <a:prstGeom prst="rect">
          <a:avLst/>
        </a:prstGeom>
        <a:solidFill>
          <a:srgbClr val="FFFFCC"/>
        </a:solidFill>
        <a:ln w="25400" algn="ctr">
          <a:solidFill>
            <a:srgbClr val="000000"/>
          </a:solidFill>
          <a:miter lim="800000"/>
          <a:headEnd/>
          <a:tailEnd/>
        </a:ln>
        <a:effectLst/>
      </xdr:spPr>
      <xdr:txBody>
        <a:bodyPr vertOverflow="clip" horzOverflow="clip" wrap="square" rtlCol="0" anchor="t"/>
        <a:lstStyle/>
        <a:p>
          <a:r>
            <a:rPr kumimoji="1" lang="en-US" altLang="ja-JP" sz="4400">
              <a:solidFill>
                <a:srgbClr val="FF0000"/>
              </a:solidFill>
            </a:rPr>
            <a:t>【</a:t>
          </a:r>
          <a:r>
            <a:rPr kumimoji="1" lang="ja-JP" altLang="en-US" sz="4400">
              <a:solidFill>
                <a:srgbClr val="FF0000"/>
              </a:solidFill>
            </a:rPr>
            <a:t>１園目　印刷</a:t>
          </a:r>
          <a:r>
            <a:rPr kumimoji="1" lang="en-US" altLang="ja-JP" sz="4400">
              <a:solidFill>
                <a:srgbClr val="FF0000"/>
              </a:solidFill>
            </a:rPr>
            <a:t>】</a:t>
          </a:r>
        </a:p>
        <a:p>
          <a:endParaRPr kumimoji="1" lang="en-US" altLang="ja-JP" sz="4400">
            <a:solidFill>
              <a:srgbClr val="FF0000"/>
            </a:solidFill>
          </a:endParaRPr>
        </a:p>
        <a:p>
          <a:r>
            <a:rPr kumimoji="1" lang="ja-JP" altLang="en-US" sz="4400">
              <a:solidFill>
                <a:srgbClr val="FF0000"/>
              </a:solidFill>
            </a:rPr>
            <a:t>印刷すると、</a:t>
          </a:r>
        </a:p>
        <a:p>
          <a:r>
            <a:rPr kumimoji="1" lang="ja-JP" altLang="en-US" sz="4400">
              <a:solidFill>
                <a:srgbClr val="FF0000"/>
              </a:solidFill>
            </a:rPr>
            <a:t>「３枚１セットの調査票」</a:t>
          </a:r>
        </a:p>
        <a:p>
          <a:r>
            <a:rPr kumimoji="1" lang="ja-JP" altLang="en-US" sz="4400">
              <a:solidFill>
                <a:srgbClr val="FF0000"/>
              </a:solidFill>
            </a:rPr>
            <a:t>が、出てきます。</a:t>
          </a:r>
        </a:p>
        <a:p>
          <a:endParaRPr kumimoji="1" lang="ja-JP" altLang="en-US" sz="4400">
            <a:solidFill>
              <a:srgbClr val="FF0000"/>
            </a:solidFill>
          </a:endParaRPr>
        </a:p>
        <a:p>
          <a:r>
            <a:rPr kumimoji="1" lang="ja-JP" altLang="en-US" sz="4400">
              <a:solidFill>
                <a:srgbClr val="FF0000"/>
              </a:solidFill>
            </a:rPr>
            <a:t>都道府県に提出してください。</a:t>
          </a:r>
        </a:p>
      </xdr:txBody>
    </xdr:sp>
    <xdr:clientData/>
  </xdr:twoCellAnchor>
  <xdr:twoCellAnchor>
    <xdr:from>
      <xdr:col>78</xdr:col>
      <xdr:colOff>101600</xdr:colOff>
      <xdr:row>25</xdr:row>
      <xdr:rowOff>38100</xdr:rowOff>
    </xdr:from>
    <xdr:to>
      <xdr:col>79</xdr:col>
      <xdr:colOff>104775</xdr:colOff>
      <xdr:row>25</xdr:row>
      <xdr:rowOff>228600</xdr:rowOff>
    </xdr:to>
    <xdr:grpSp>
      <xdr:nvGrpSpPr>
        <xdr:cNvPr id="210" name="グループ化 1">
          <a:extLst>
            <a:ext uri="{FF2B5EF4-FFF2-40B4-BE49-F238E27FC236}">
              <a16:creationId xmlns:a16="http://schemas.microsoft.com/office/drawing/2014/main" id="{0E06B363-6609-4008-AEF7-5E5A2CAE539D}"/>
            </a:ext>
          </a:extLst>
        </xdr:cNvPr>
        <xdr:cNvGrpSpPr>
          <a:grpSpLocks/>
        </xdr:cNvGrpSpPr>
      </xdr:nvGrpSpPr>
      <xdr:grpSpPr bwMode="auto">
        <a:xfrm>
          <a:off x="8524240" y="7109460"/>
          <a:ext cx="114935" cy="190500"/>
          <a:chOff x="5778500" y="10467975"/>
          <a:chExt cx="123825" cy="107950"/>
        </a:xfrm>
      </xdr:grpSpPr>
      <xdr:sp macro="" textlink="">
        <xdr:nvSpPr>
          <xdr:cNvPr id="211" name="Line 80">
            <a:extLst>
              <a:ext uri="{FF2B5EF4-FFF2-40B4-BE49-F238E27FC236}">
                <a16:creationId xmlns:a16="http://schemas.microsoft.com/office/drawing/2014/main" id="{BCF15513-DC90-4377-9E13-A024B5EFC0FA}"/>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4" name="Line 81">
            <a:extLst>
              <a:ext uri="{FF2B5EF4-FFF2-40B4-BE49-F238E27FC236}">
                <a16:creationId xmlns:a16="http://schemas.microsoft.com/office/drawing/2014/main" id="{DC607C2D-5AA6-4B42-83E3-DCF4004E289C}"/>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61" name="Oval 1429">
          <a:extLst>
            <a:ext uri="{FF2B5EF4-FFF2-40B4-BE49-F238E27FC236}">
              <a16:creationId xmlns:a16="http://schemas.microsoft.com/office/drawing/2014/main" id="{77981AEB-B5C2-4D6C-B081-C383450E007F}"/>
            </a:ext>
          </a:extLst>
        </xdr:cNvPr>
        <xdr:cNvSpPr>
          <a:spLocks noChangeArrowheads="1"/>
        </xdr:cNvSpPr>
      </xdr:nvSpPr>
      <xdr:spPr bwMode="auto">
        <a:xfrm>
          <a:off x="2117725" y="498538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104774</xdr:colOff>
      <xdr:row>5</xdr:row>
      <xdr:rowOff>130175</xdr:rowOff>
    </xdr:from>
    <xdr:to>
      <xdr:col>25</xdr:col>
      <xdr:colOff>50799</xdr:colOff>
      <xdr:row>9</xdr:row>
      <xdr:rowOff>136071</xdr:rowOff>
    </xdr:to>
    <xdr:sp macro="" textlink="">
      <xdr:nvSpPr>
        <xdr:cNvPr id="3" name="Rectangle 2">
          <a:extLst>
            <a:ext uri="{FF2B5EF4-FFF2-40B4-BE49-F238E27FC236}">
              <a16:creationId xmlns:a16="http://schemas.microsoft.com/office/drawing/2014/main" id="{00000000-0008-0000-0500-000003000000}"/>
            </a:ext>
          </a:extLst>
        </xdr:cNvPr>
        <xdr:cNvSpPr>
          <a:spLocks noChangeArrowheads="1"/>
        </xdr:cNvSpPr>
      </xdr:nvSpPr>
      <xdr:spPr bwMode="auto">
        <a:xfrm>
          <a:off x="16192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66</xdr:row>
      <xdr:rowOff>0</xdr:rowOff>
    </xdr:from>
    <xdr:to>
      <xdr:col>86</xdr:col>
      <xdr:colOff>0</xdr:colOff>
      <xdr:row>66</xdr:row>
      <xdr:rowOff>0</xdr:rowOff>
    </xdr:to>
    <xdr:sp macro="" textlink="">
      <xdr:nvSpPr>
        <xdr:cNvPr id="4" name="Line 4">
          <a:extLst>
            <a:ext uri="{FF2B5EF4-FFF2-40B4-BE49-F238E27FC236}">
              <a16:creationId xmlns:a16="http://schemas.microsoft.com/office/drawing/2014/main" id="{00000000-0008-0000-0500-000004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66</xdr:row>
      <xdr:rowOff>0</xdr:rowOff>
    </xdr:from>
    <xdr:to>
      <xdr:col>88</xdr:col>
      <xdr:colOff>0</xdr:colOff>
      <xdr:row>66</xdr:row>
      <xdr:rowOff>0</xdr:rowOff>
    </xdr:to>
    <xdr:sp macro="" textlink="">
      <xdr:nvSpPr>
        <xdr:cNvPr id="5" name="Line 5">
          <a:extLst>
            <a:ext uri="{FF2B5EF4-FFF2-40B4-BE49-F238E27FC236}">
              <a16:creationId xmlns:a16="http://schemas.microsoft.com/office/drawing/2014/main" id="{00000000-0008-0000-0500-000005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66</xdr:row>
      <xdr:rowOff>0</xdr:rowOff>
    </xdr:from>
    <xdr:to>
      <xdr:col>90</xdr:col>
      <xdr:colOff>0</xdr:colOff>
      <xdr:row>66</xdr:row>
      <xdr:rowOff>0</xdr:rowOff>
    </xdr:to>
    <xdr:sp macro="" textlink="">
      <xdr:nvSpPr>
        <xdr:cNvPr id="6" name="Line 6">
          <a:extLst>
            <a:ext uri="{FF2B5EF4-FFF2-40B4-BE49-F238E27FC236}">
              <a16:creationId xmlns:a16="http://schemas.microsoft.com/office/drawing/2014/main" id="{00000000-0008-0000-0500-000006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66</xdr:row>
      <xdr:rowOff>0</xdr:rowOff>
    </xdr:from>
    <xdr:to>
      <xdr:col>92</xdr:col>
      <xdr:colOff>0</xdr:colOff>
      <xdr:row>66</xdr:row>
      <xdr:rowOff>0</xdr:rowOff>
    </xdr:to>
    <xdr:sp macro="" textlink="">
      <xdr:nvSpPr>
        <xdr:cNvPr id="7" name="Line 7">
          <a:extLst>
            <a:ext uri="{FF2B5EF4-FFF2-40B4-BE49-F238E27FC236}">
              <a16:creationId xmlns:a16="http://schemas.microsoft.com/office/drawing/2014/main" id="{00000000-0008-0000-0500-000007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66</xdr:row>
      <xdr:rowOff>0</xdr:rowOff>
    </xdr:from>
    <xdr:to>
      <xdr:col>94</xdr:col>
      <xdr:colOff>0</xdr:colOff>
      <xdr:row>66</xdr:row>
      <xdr:rowOff>0</xdr:rowOff>
    </xdr:to>
    <xdr:sp macro="" textlink="">
      <xdr:nvSpPr>
        <xdr:cNvPr id="8" name="Line 8">
          <a:extLst>
            <a:ext uri="{FF2B5EF4-FFF2-40B4-BE49-F238E27FC236}">
              <a16:creationId xmlns:a16="http://schemas.microsoft.com/office/drawing/2014/main" id="{00000000-0008-0000-0500-000008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66</xdr:row>
      <xdr:rowOff>0</xdr:rowOff>
    </xdr:from>
    <xdr:to>
      <xdr:col>84</xdr:col>
      <xdr:colOff>0</xdr:colOff>
      <xdr:row>66</xdr:row>
      <xdr:rowOff>0</xdr:rowOff>
    </xdr:to>
    <xdr:sp macro="" textlink="">
      <xdr:nvSpPr>
        <xdr:cNvPr id="9" name="Line 11">
          <a:extLst>
            <a:ext uri="{FF2B5EF4-FFF2-40B4-BE49-F238E27FC236}">
              <a16:creationId xmlns:a16="http://schemas.microsoft.com/office/drawing/2014/main" id="{00000000-0008-0000-0500-000009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66</xdr:row>
      <xdr:rowOff>0</xdr:rowOff>
    </xdr:from>
    <xdr:to>
      <xdr:col>87</xdr:col>
      <xdr:colOff>0</xdr:colOff>
      <xdr:row>66</xdr:row>
      <xdr:rowOff>0</xdr:rowOff>
    </xdr:to>
    <xdr:sp macro="" textlink="">
      <xdr:nvSpPr>
        <xdr:cNvPr id="10" name="Line 12">
          <a:extLst>
            <a:ext uri="{FF2B5EF4-FFF2-40B4-BE49-F238E27FC236}">
              <a16:creationId xmlns:a16="http://schemas.microsoft.com/office/drawing/2014/main" id="{00000000-0008-0000-0500-00000A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66</xdr:row>
      <xdr:rowOff>0</xdr:rowOff>
    </xdr:from>
    <xdr:to>
      <xdr:col>89</xdr:col>
      <xdr:colOff>0</xdr:colOff>
      <xdr:row>66</xdr:row>
      <xdr:rowOff>0</xdr:rowOff>
    </xdr:to>
    <xdr:sp macro="" textlink="">
      <xdr:nvSpPr>
        <xdr:cNvPr id="11" name="Line 13">
          <a:extLst>
            <a:ext uri="{FF2B5EF4-FFF2-40B4-BE49-F238E27FC236}">
              <a16:creationId xmlns:a16="http://schemas.microsoft.com/office/drawing/2014/main" id="{00000000-0008-0000-0500-00000B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66</xdr:row>
      <xdr:rowOff>0</xdr:rowOff>
    </xdr:from>
    <xdr:to>
      <xdr:col>95</xdr:col>
      <xdr:colOff>0</xdr:colOff>
      <xdr:row>66</xdr:row>
      <xdr:rowOff>0</xdr:rowOff>
    </xdr:to>
    <xdr:sp macro="" textlink="">
      <xdr:nvSpPr>
        <xdr:cNvPr id="12" name="Line 14">
          <a:extLst>
            <a:ext uri="{FF2B5EF4-FFF2-40B4-BE49-F238E27FC236}">
              <a16:creationId xmlns:a16="http://schemas.microsoft.com/office/drawing/2014/main" id="{00000000-0008-0000-0500-00000C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66</xdr:row>
      <xdr:rowOff>0</xdr:rowOff>
    </xdr:from>
    <xdr:to>
      <xdr:col>91</xdr:col>
      <xdr:colOff>0</xdr:colOff>
      <xdr:row>66</xdr:row>
      <xdr:rowOff>0</xdr:rowOff>
    </xdr:to>
    <xdr:sp macro="" textlink="">
      <xdr:nvSpPr>
        <xdr:cNvPr id="13" name="Line 15">
          <a:extLst>
            <a:ext uri="{FF2B5EF4-FFF2-40B4-BE49-F238E27FC236}">
              <a16:creationId xmlns:a16="http://schemas.microsoft.com/office/drawing/2014/main" id="{00000000-0008-0000-0500-00000D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66</xdr:row>
      <xdr:rowOff>0</xdr:rowOff>
    </xdr:from>
    <xdr:to>
      <xdr:col>93</xdr:col>
      <xdr:colOff>0</xdr:colOff>
      <xdr:row>66</xdr:row>
      <xdr:rowOff>0</xdr:rowOff>
    </xdr:to>
    <xdr:sp macro="" textlink="">
      <xdr:nvSpPr>
        <xdr:cNvPr id="14" name="Line 16">
          <a:extLst>
            <a:ext uri="{FF2B5EF4-FFF2-40B4-BE49-F238E27FC236}">
              <a16:creationId xmlns:a16="http://schemas.microsoft.com/office/drawing/2014/main" id="{00000000-0008-0000-0500-00000E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5" name="Line 34">
          <a:extLst>
            <a:ext uri="{FF2B5EF4-FFF2-40B4-BE49-F238E27FC236}">
              <a16:creationId xmlns:a16="http://schemas.microsoft.com/office/drawing/2014/main" id="{00000000-0008-0000-0500-00000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6" name="Line 35">
          <a:extLst>
            <a:ext uri="{FF2B5EF4-FFF2-40B4-BE49-F238E27FC236}">
              <a16:creationId xmlns:a16="http://schemas.microsoft.com/office/drawing/2014/main" id="{00000000-0008-0000-0500-00001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7" name="Line 39">
          <a:extLst>
            <a:ext uri="{FF2B5EF4-FFF2-40B4-BE49-F238E27FC236}">
              <a16:creationId xmlns:a16="http://schemas.microsoft.com/office/drawing/2014/main" id="{00000000-0008-0000-0500-00001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8" name="Line 40">
          <a:extLst>
            <a:ext uri="{FF2B5EF4-FFF2-40B4-BE49-F238E27FC236}">
              <a16:creationId xmlns:a16="http://schemas.microsoft.com/office/drawing/2014/main" id="{00000000-0008-0000-0500-00001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 name="Line 44">
          <a:extLst>
            <a:ext uri="{FF2B5EF4-FFF2-40B4-BE49-F238E27FC236}">
              <a16:creationId xmlns:a16="http://schemas.microsoft.com/office/drawing/2014/main" id="{00000000-0008-0000-0500-00001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 name="Line 45">
          <a:extLst>
            <a:ext uri="{FF2B5EF4-FFF2-40B4-BE49-F238E27FC236}">
              <a16:creationId xmlns:a16="http://schemas.microsoft.com/office/drawing/2014/main" id="{00000000-0008-0000-0500-00001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 name="Line 53">
          <a:extLst>
            <a:ext uri="{FF2B5EF4-FFF2-40B4-BE49-F238E27FC236}">
              <a16:creationId xmlns:a16="http://schemas.microsoft.com/office/drawing/2014/main" id="{00000000-0008-0000-0500-00001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 name="Line 54">
          <a:extLst>
            <a:ext uri="{FF2B5EF4-FFF2-40B4-BE49-F238E27FC236}">
              <a16:creationId xmlns:a16="http://schemas.microsoft.com/office/drawing/2014/main" id="{00000000-0008-0000-0500-00002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 name="Line 62">
          <a:extLst>
            <a:ext uri="{FF2B5EF4-FFF2-40B4-BE49-F238E27FC236}">
              <a16:creationId xmlns:a16="http://schemas.microsoft.com/office/drawing/2014/main" id="{00000000-0008-0000-0500-00002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 name="Line 63">
          <a:extLst>
            <a:ext uri="{FF2B5EF4-FFF2-40B4-BE49-F238E27FC236}">
              <a16:creationId xmlns:a16="http://schemas.microsoft.com/office/drawing/2014/main" id="{00000000-0008-0000-0500-00002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 name="Line 71">
          <a:extLst>
            <a:ext uri="{FF2B5EF4-FFF2-40B4-BE49-F238E27FC236}">
              <a16:creationId xmlns:a16="http://schemas.microsoft.com/office/drawing/2014/main" id="{00000000-0008-0000-0500-00002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 name="Line 72">
          <a:extLst>
            <a:ext uri="{FF2B5EF4-FFF2-40B4-BE49-F238E27FC236}">
              <a16:creationId xmlns:a16="http://schemas.microsoft.com/office/drawing/2014/main" id="{00000000-0008-0000-0500-00002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28575</xdr:colOff>
      <xdr:row>32</xdr:row>
      <xdr:rowOff>28575</xdr:rowOff>
    </xdr:from>
    <xdr:to>
      <xdr:col>53</xdr:col>
      <xdr:colOff>25400</xdr:colOff>
      <xdr:row>32</xdr:row>
      <xdr:rowOff>139700</xdr:rowOff>
    </xdr:to>
    <xdr:grpSp>
      <xdr:nvGrpSpPr>
        <xdr:cNvPr id="37" name="グループ化 1">
          <a:extLst>
            <a:ext uri="{FF2B5EF4-FFF2-40B4-BE49-F238E27FC236}">
              <a16:creationId xmlns:a16="http://schemas.microsoft.com/office/drawing/2014/main" id="{00000000-0008-0000-0500-000025000000}"/>
            </a:ext>
          </a:extLst>
        </xdr:cNvPr>
        <xdr:cNvGrpSpPr>
          <a:grpSpLocks/>
        </xdr:cNvGrpSpPr>
      </xdr:nvGrpSpPr>
      <xdr:grpSpPr bwMode="auto">
        <a:xfrm>
          <a:off x="5291455" y="9172575"/>
          <a:ext cx="220345" cy="111125"/>
          <a:chOff x="5778500" y="10467975"/>
          <a:chExt cx="123825" cy="107950"/>
        </a:xfrm>
      </xdr:grpSpPr>
      <xdr:sp macro="" textlink="">
        <xdr:nvSpPr>
          <xdr:cNvPr id="38" name="Line 80">
            <a:extLst>
              <a:ext uri="{FF2B5EF4-FFF2-40B4-BE49-F238E27FC236}">
                <a16:creationId xmlns:a16="http://schemas.microsoft.com/office/drawing/2014/main" id="{00000000-0008-0000-0500-00002600000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 name="Line 81">
            <a:extLst>
              <a:ext uri="{FF2B5EF4-FFF2-40B4-BE49-F238E27FC236}">
                <a16:creationId xmlns:a16="http://schemas.microsoft.com/office/drawing/2014/main" id="{00000000-0008-0000-0500-00002700000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56</xdr:row>
      <xdr:rowOff>9525</xdr:rowOff>
    </xdr:from>
    <xdr:to>
      <xdr:col>86</xdr:col>
      <xdr:colOff>19050</xdr:colOff>
      <xdr:row>56</xdr:row>
      <xdr:rowOff>9525</xdr:rowOff>
    </xdr:to>
    <xdr:sp macro="" textlink="">
      <xdr:nvSpPr>
        <xdr:cNvPr id="46" name="Line 39">
          <a:extLst>
            <a:ext uri="{FF2B5EF4-FFF2-40B4-BE49-F238E27FC236}">
              <a16:creationId xmlns:a16="http://schemas.microsoft.com/office/drawing/2014/main" id="{00000000-0008-0000-0500-00002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47" name="Line 40">
          <a:extLst>
            <a:ext uri="{FF2B5EF4-FFF2-40B4-BE49-F238E27FC236}">
              <a16:creationId xmlns:a16="http://schemas.microsoft.com/office/drawing/2014/main" id="{00000000-0008-0000-0500-00002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48" name="Line 44">
          <a:extLst>
            <a:ext uri="{FF2B5EF4-FFF2-40B4-BE49-F238E27FC236}">
              <a16:creationId xmlns:a16="http://schemas.microsoft.com/office/drawing/2014/main" id="{00000000-0008-0000-0500-00003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49" name="Line 45">
          <a:extLst>
            <a:ext uri="{FF2B5EF4-FFF2-40B4-BE49-F238E27FC236}">
              <a16:creationId xmlns:a16="http://schemas.microsoft.com/office/drawing/2014/main" id="{00000000-0008-0000-0500-00003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0" name="Line 53">
          <a:extLst>
            <a:ext uri="{FF2B5EF4-FFF2-40B4-BE49-F238E27FC236}">
              <a16:creationId xmlns:a16="http://schemas.microsoft.com/office/drawing/2014/main" id="{00000000-0008-0000-0500-00003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1" name="Line 54">
          <a:extLst>
            <a:ext uri="{FF2B5EF4-FFF2-40B4-BE49-F238E27FC236}">
              <a16:creationId xmlns:a16="http://schemas.microsoft.com/office/drawing/2014/main" id="{00000000-0008-0000-0500-00003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2" name="Line 62">
          <a:extLst>
            <a:ext uri="{FF2B5EF4-FFF2-40B4-BE49-F238E27FC236}">
              <a16:creationId xmlns:a16="http://schemas.microsoft.com/office/drawing/2014/main" id="{00000000-0008-0000-0500-00003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3" name="Line 63">
          <a:extLst>
            <a:ext uri="{FF2B5EF4-FFF2-40B4-BE49-F238E27FC236}">
              <a16:creationId xmlns:a16="http://schemas.microsoft.com/office/drawing/2014/main" id="{00000000-0008-0000-0500-00003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4" name="Line 71">
          <a:extLst>
            <a:ext uri="{FF2B5EF4-FFF2-40B4-BE49-F238E27FC236}">
              <a16:creationId xmlns:a16="http://schemas.microsoft.com/office/drawing/2014/main" id="{00000000-0008-0000-0500-00003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5" name="Line 72">
          <a:extLst>
            <a:ext uri="{FF2B5EF4-FFF2-40B4-BE49-F238E27FC236}">
              <a16:creationId xmlns:a16="http://schemas.microsoft.com/office/drawing/2014/main" id="{00000000-0008-0000-0500-00003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66" name="Line 39">
          <a:extLst>
            <a:ext uri="{FF2B5EF4-FFF2-40B4-BE49-F238E27FC236}">
              <a16:creationId xmlns:a16="http://schemas.microsoft.com/office/drawing/2014/main" id="{00000000-0008-0000-0500-00004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67" name="Line 40">
          <a:extLst>
            <a:ext uri="{FF2B5EF4-FFF2-40B4-BE49-F238E27FC236}">
              <a16:creationId xmlns:a16="http://schemas.microsoft.com/office/drawing/2014/main" id="{00000000-0008-0000-0500-00004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68" name="Line 44">
          <a:extLst>
            <a:ext uri="{FF2B5EF4-FFF2-40B4-BE49-F238E27FC236}">
              <a16:creationId xmlns:a16="http://schemas.microsoft.com/office/drawing/2014/main" id="{00000000-0008-0000-0500-00004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69" name="Line 45">
          <a:extLst>
            <a:ext uri="{FF2B5EF4-FFF2-40B4-BE49-F238E27FC236}">
              <a16:creationId xmlns:a16="http://schemas.microsoft.com/office/drawing/2014/main" id="{00000000-0008-0000-0500-00004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0" name="Line 53">
          <a:extLst>
            <a:ext uri="{FF2B5EF4-FFF2-40B4-BE49-F238E27FC236}">
              <a16:creationId xmlns:a16="http://schemas.microsoft.com/office/drawing/2014/main" id="{00000000-0008-0000-0500-00004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1" name="Line 54">
          <a:extLst>
            <a:ext uri="{FF2B5EF4-FFF2-40B4-BE49-F238E27FC236}">
              <a16:creationId xmlns:a16="http://schemas.microsoft.com/office/drawing/2014/main" id="{00000000-0008-0000-0500-00004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2" name="Line 62">
          <a:extLst>
            <a:ext uri="{FF2B5EF4-FFF2-40B4-BE49-F238E27FC236}">
              <a16:creationId xmlns:a16="http://schemas.microsoft.com/office/drawing/2014/main" id="{00000000-0008-0000-0500-00004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3" name="Line 63">
          <a:extLst>
            <a:ext uri="{FF2B5EF4-FFF2-40B4-BE49-F238E27FC236}">
              <a16:creationId xmlns:a16="http://schemas.microsoft.com/office/drawing/2014/main" id="{00000000-0008-0000-0500-00004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4" name="Line 71">
          <a:extLst>
            <a:ext uri="{FF2B5EF4-FFF2-40B4-BE49-F238E27FC236}">
              <a16:creationId xmlns:a16="http://schemas.microsoft.com/office/drawing/2014/main" id="{00000000-0008-0000-0500-00004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5" name="Line 72">
          <a:extLst>
            <a:ext uri="{FF2B5EF4-FFF2-40B4-BE49-F238E27FC236}">
              <a16:creationId xmlns:a16="http://schemas.microsoft.com/office/drawing/2014/main" id="{00000000-0008-0000-0500-00004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79" name="Line 34">
          <a:extLst>
            <a:ext uri="{FF2B5EF4-FFF2-40B4-BE49-F238E27FC236}">
              <a16:creationId xmlns:a16="http://schemas.microsoft.com/office/drawing/2014/main" id="{00000000-0008-0000-0500-00004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80" name="Line 35">
          <a:extLst>
            <a:ext uri="{FF2B5EF4-FFF2-40B4-BE49-F238E27FC236}">
              <a16:creationId xmlns:a16="http://schemas.microsoft.com/office/drawing/2014/main" id="{00000000-0008-0000-0500-00005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66</xdr:row>
      <xdr:rowOff>0</xdr:rowOff>
    </xdr:from>
    <xdr:to>
      <xdr:col>86</xdr:col>
      <xdr:colOff>0</xdr:colOff>
      <xdr:row>66</xdr:row>
      <xdr:rowOff>0</xdr:rowOff>
    </xdr:to>
    <xdr:sp macro="" textlink="">
      <xdr:nvSpPr>
        <xdr:cNvPr id="94" name="Line 4">
          <a:extLst>
            <a:ext uri="{FF2B5EF4-FFF2-40B4-BE49-F238E27FC236}">
              <a16:creationId xmlns:a16="http://schemas.microsoft.com/office/drawing/2014/main" id="{00000000-0008-0000-0500-00005E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66</xdr:row>
      <xdr:rowOff>0</xdr:rowOff>
    </xdr:from>
    <xdr:to>
      <xdr:col>88</xdr:col>
      <xdr:colOff>0</xdr:colOff>
      <xdr:row>66</xdr:row>
      <xdr:rowOff>0</xdr:rowOff>
    </xdr:to>
    <xdr:sp macro="" textlink="">
      <xdr:nvSpPr>
        <xdr:cNvPr id="95" name="Line 5">
          <a:extLst>
            <a:ext uri="{FF2B5EF4-FFF2-40B4-BE49-F238E27FC236}">
              <a16:creationId xmlns:a16="http://schemas.microsoft.com/office/drawing/2014/main" id="{00000000-0008-0000-0500-00005F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66</xdr:row>
      <xdr:rowOff>0</xdr:rowOff>
    </xdr:from>
    <xdr:to>
      <xdr:col>90</xdr:col>
      <xdr:colOff>0</xdr:colOff>
      <xdr:row>66</xdr:row>
      <xdr:rowOff>0</xdr:rowOff>
    </xdr:to>
    <xdr:sp macro="" textlink="">
      <xdr:nvSpPr>
        <xdr:cNvPr id="96" name="Line 6">
          <a:extLst>
            <a:ext uri="{FF2B5EF4-FFF2-40B4-BE49-F238E27FC236}">
              <a16:creationId xmlns:a16="http://schemas.microsoft.com/office/drawing/2014/main" id="{00000000-0008-0000-0500-000060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66</xdr:row>
      <xdr:rowOff>0</xdr:rowOff>
    </xdr:from>
    <xdr:to>
      <xdr:col>92</xdr:col>
      <xdr:colOff>0</xdr:colOff>
      <xdr:row>66</xdr:row>
      <xdr:rowOff>0</xdr:rowOff>
    </xdr:to>
    <xdr:sp macro="" textlink="">
      <xdr:nvSpPr>
        <xdr:cNvPr id="97" name="Line 7">
          <a:extLst>
            <a:ext uri="{FF2B5EF4-FFF2-40B4-BE49-F238E27FC236}">
              <a16:creationId xmlns:a16="http://schemas.microsoft.com/office/drawing/2014/main" id="{00000000-0008-0000-0500-000061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66</xdr:row>
      <xdr:rowOff>0</xdr:rowOff>
    </xdr:from>
    <xdr:to>
      <xdr:col>94</xdr:col>
      <xdr:colOff>0</xdr:colOff>
      <xdr:row>66</xdr:row>
      <xdr:rowOff>0</xdr:rowOff>
    </xdr:to>
    <xdr:sp macro="" textlink="">
      <xdr:nvSpPr>
        <xdr:cNvPr id="98" name="Line 8">
          <a:extLst>
            <a:ext uri="{FF2B5EF4-FFF2-40B4-BE49-F238E27FC236}">
              <a16:creationId xmlns:a16="http://schemas.microsoft.com/office/drawing/2014/main" id="{00000000-0008-0000-0500-000062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66</xdr:row>
      <xdr:rowOff>0</xdr:rowOff>
    </xdr:from>
    <xdr:to>
      <xdr:col>84</xdr:col>
      <xdr:colOff>0</xdr:colOff>
      <xdr:row>66</xdr:row>
      <xdr:rowOff>0</xdr:rowOff>
    </xdr:to>
    <xdr:sp macro="" textlink="">
      <xdr:nvSpPr>
        <xdr:cNvPr id="99" name="Line 11">
          <a:extLst>
            <a:ext uri="{FF2B5EF4-FFF2-40B4-BE49-F238E27FC236}">
              <a16:creationId xmlns:a16="http://schemas.microsoft.com/office/drawing/2014/main" id="{00000000-0008-0000-0500-000063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66</xdr:row>
      <xdr:rowOff>0</xdr:rowOff>
    </xdr:from>
    <xdr:to>
      <xdr:col>87</xdr:col>
      <xdr:colOff>0</xdr:colOff>
      <xdr:row>66</xdr:row>
      <xdr:rowOff>0</xdr:rowOff>
    </xdr:to>
    <xdr:sp macro="" textlink="">
      <xdr:nvSpPr>
        <xdr:cNvPr id="100" name="Line 12">
          <a:extLst>
            <a:ext uri="{FF2B5EF4-FFF2-40B4-BE49-F238E27FC236}">
              <a16:creationId xmlns:a16="http://schemas.microsoft.com/office/drawing/2014/main" id="{00000000-0008-0000-0500-000064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66</xdr:row>
      <xdr:rowOff>0</xdr:rowOff>
    </xdr:from>
    <xdr:to>
      <xdr:col>89</xdr:col>
      <xdr:colOff>0</xdr:colOff>
      <xdr:row>66</xdr:row>
      <xdr:rowOff>0</xdr:rowOff>
    </xdr:to>
    <xdr:sp macro="" textlink="">
      <xdr:nvSpPr>
        <xdr:cNvPr id="101" name="Line 13">
          <a:extLst>
            <a:ext uri="{FF2B5EF4-FFF2-40B4-BE49-F238E27FC236}">
              <a16:creationId xmlns:a16="http://schemas.microsoft.com/office/drawing/2014/main" id="{00000000-0008-0000-0500-000065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66</xdr:row>
      <xdr:rowOff>0</xdr:rowOff>
    </xdr:from>
    <xdr:to>
      <xdr:col>95</xdr:col>
      <xdr:colOff>0</xdr:colOff>
      <xdr:row>66</xdr:row>
      <xdr:rowOff>0</xdr:rowOff>
    </xdr:to>
    <xdr:sp macro="" textlink="">
      <xdr:nvSpPr>
        <xdr:cNvPr id="102" name="Line 14">
          <a:extLst>
            <a:ext uri="{FF2B5EF4-FFF2-40B4-BE49-F238E27FC236}">
              <a16:creationId xmlns:a16="http://schemas.microsoft.com/office/drawing/2014/main" id="{00000000-0008-0000-0500-000066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66</xdr:row>
      <xdr:rowOff>0</xdr:rowOff>
    </xdr:from>
    <xdr:to>
      <xdr:col>91</xdr:col>
      <xdr:colOff>0</xdr:colOff>
      <xdr:row>66</xdr:row>
      <xdr:rowOff>0</xdr:rowOff>
    </xdr:to>
    <xdr:sp macro="" textlink="">
      <xdr:nvSpPr>
        <xdr:cNvPr id="103" name="Line 15">
          <a:extLst>
            <a:ext uri="{FF2B5EF4-FFF2-40B4-BE49-F238E27FC236}">
              <a16:creationId xmlns:a16="http://schemas.microsoft.com/office/drawing/2014/main" id="{00000000-0008-0000-0500-000067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66</xdr:row>
      <xdr:rowOff>0</xdr:rowOff>
    </xdr:from>
    <xdr:to>
      <xdr:col>93</xdr:col>
      <xdr:colOff>0</xdr:colOff>
      <xdr:row>66</xdr:row>
      <xdr:rowOff>0</xdr:rowOff>
    </xdr:to>
    <xdr:sp macro="" textlink="">
      <xdr:nvSpPr>
        <xdr:cNvPr id="104" name="Line 16">
          <a:extLst>
            <a:ext uri="{FF2B5EF4-FFF2-40B4-BE49-F238E27FC236}">
              <a16:creationId xmlns:a16="http://schemas.microsoft.com/office/drawing/2014/main" id="{00000000-0008-0000-0500-000068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05" name="Line 34">
          <a:extLst>
            <a:ext uri="{FF2B5EF4-FFF2-40B4-BE49-F238E27FC236}">
              <a16:creationId xmlns:a16="http://schemas.microsoft.com/office/drawing/2014/main" id="{00000000-0008-0000-0500-000069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06" name="Line 35">
          <a:extLst>
            <a:ext uri="{FF2B5EF4-FFF2-40B4-BE49-F238E27FC236}">
              <a16:creationId xmlns:a16="http://schemas.microsoft.com/office/drawing/2014/main" id="{00000000-0008-0000-0500-00006A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17" name="Line 39">
          <a:extLst>
            <a:ext uri="{FF2B5EF4-FFF2-40B4-BE49-F238E27FC236}">
              <a16:creationId xmlns:a16="http://schemas.microsoft.com/office/drawing/2014/main" id="{00000000-0008-0000-0500-00007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18" name="Line 40">
          <a:extLst>
            <a:ext uri="{FF2B5EF4-FFF2-40B4-BE49-F238E27FC236}">
              <a16:creationId xmlns:a16="http://schemas.microsoft.com/office/drawing/2014/main" id="{00000000-0008-0000-0500-00007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19" name="Line 44">
          <a:extLst>
            <a:ext uri="{FF2B5EF4-FFF2-40B4-BE49-F238E27FC236}">
              <a16:creationId xmlns:a16="http://schemas.microsoft.com/office/drawing/2014/main" id="{00000000-0008-0000-0500-00007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0" name="Line 45">
          <a:extLst>
            <a:ext uri="{FF2B5EF4-FFF2-40B4-BE49-F238E27FC236}">
              <a16:creationId xmlns:a16="http://schemas.microsoft.com/office/drawing/2014/main" id="{00000000-0008-0000-0500-00007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1" name="Line 53">
          <a:extLst>
            <a:ext uri="{FF2B5EF4-FFF2-40B4-BE49-F238E27FC236}">
              <a16:creationId xmlns:a16="http://schemas.microsoft.com/office/drawing/2014/main" id="{00000000-0008-0000-0500-00007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2" name="Line 54">
          <a:extLst>
            <a:ext uri="{FF2B5EF4-FFF2-40B4-BE49-F238E27FC236}">
              <a16:creationId xmlns:a16="http://schemas.microsoft.com/office/drawing/2014/main" id="{00000000-0008-0000-0500-00007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3" name="Line 62">
          <a:extLst>
            <a:ext uri="{FF2B5EF4-FFF2-40B4-BE49-F238E27FC236}">
              <a16:creationId xmlns:a16="http://schemas.microsoft.com/office/drawing/2014/main" id="{00000000-0008-0000-0500-00007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4" name="Line 63">
          <a:extLst>
            <a:ext uri="{FF2B5EF4-FFF2-40B4-BE49-F238E27FC236}">
              <a16:creationId xmlns:a16="http://schemas.microsoft.com/office/drawing/2014/main" id="{00000000-0008-0000-0500-00007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5" name="Line 71">
          <a:extLst>
            <a:ext uri="{FF2B5EF4-FFF2-40B4-BE49-F238E27FC236}">
              <a16:creationId xmlns:a16="http://schemas.microsoft.com/office/drawing/2014/main" id="{00000000-0008-0000-0500-00007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6" name="Line 72">
          <a:extLst>
            <a:ext uri="{FF2B5EF4-FFF2-40B4-BE49-F238E27FC236}">
              <a16:creationId xmlns:a16="http://schemas.microsoft.com/office/drawing/2014/main" id="{00000000-0008-0000-0500-00007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36" name="Line 39">
          <a:extLst>
            <a:ext uri="{FF2B5EF4-FFF2-40B4-BE49-F238E27FC236}">
              <a16:creationId xmlns:a16="http://schemas.microsoft.com/office/drawing/2014/main" id="{00000000-0008-0000-0500-00008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37" name="Line 40">
          <a:extLst>
            <a:ext uri="{FF2B5EF4-FFF2-40B4-BE49-F238E27FC236}">
              <a16:creationId xmlns:a16="http://schemas.microsoft.com/office/drawing/2014/main" id="{00000000-0008-0000-0500-00008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38" name="Line 44">
          <a:extLst>
            <a:ext uri="{FF2B5EF4-FFF2-40B4-BE49-F238E27FC236}">
              <a16:creationId xmlns:a16="http://schemas.microsoft.com/office/drawing/2014/main" id="{00000000-0008-0000-0500-00008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39" name="Line 45">
          <a:extLst>
            <a:ext uri="{FF2B5EF4-FFF2-40B4-BE49-F238E27FC236}">
              <a16:creationId xmlns:a16="http://schemas.microsoft.com/office/drawing/2014/main" id="{00000000-0008-0000-0500-00008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0" name="Line 53">
          <a:extLst>
            <a:ext uri="{FF2B5EF4-FFF2-40B4-BE49-F238E27FC236}">
              <a16:creationId xmlns:a16="http://schemas.microsoft.com/office/drawing/2014/main" id="{00000000-0008-0000-0500-00008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1" name="Line 54">
          <a:extLst>
            <a:ext uri="{FF2B5EF4-FFF2-40B4-BE49-F238E27FC236}">
              <a16:creationId xmlns:a16="http://schemas.microsoft.com/office/drawing/2014/main" id="{00000000-0008-0000-0500-00008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2" name="Line 62">
          <a:extLst>
            <a:ext uri="{FF2B5EF4-FFF2-40B4-BE49-F238E27FC236}">
              <a16:creationId xmlns:a16="http://schemas.microsoft.com/office/drawing/2014/main" id="{00000000-0008-0000-0500-00008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3" name="Line 63">
          <a:extLst>
            <a:ext uri="{FF2B5EF4-FFF2-40B4-BE49-F238E27FC236}">
              <a16:creationId xmlns:a16="http://schemas.microsoft.com/office/drawing/2014/main" id="{00000000-0008-0000-0500-00008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4" name="Line 71">
          <a:extLst>
            <a:ext uri="{FF2B5EF4-FFF2-40B4-BE49-F238E27FC236}">
              <a16:creationId xmlns:a16="http://schemas.microsoft.com/office/drawing/2014/main" id="{00000000-0008-0000-0500-00009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5" name="Line 72">
          <a:extLst>
            <a:ext uri="{FF2B5EF4-FFF2-40B4-BE49-F238E27FC236}">
              <a16:creationId xmlns:a16="http://schemas.microsoft.com/office/drawing/2014/main" id="{00000000-0008-0000-0500-00009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2" name="Line 39">
          <a:extLst>
            <a:ext uri="{FF2B5EF4-FFF2-40B4-BE49-F238E27FC236}">
              <a16:creationId xmlns:a16="http://schemas.microsoft.com/office/drawing/2014/main" id="{00000000-0008-0000-0500-00009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3" name="Line 40">
          <a:extLst>
            <a:ext uri="{FF2B5EF4-FFF2-40B4-BE49-F238E27FC236}">
              <a16:creationId xmlns:a16="http://schemas.microsoft.com/office/drawing/2014/main" id="{00000000-0008-0000-0500-00009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4" name="Line 44">
          <a:extLst>
            <a:ext uri="{FF2B5EF4-FFF2-40B4-BE49-F238E27FC236}">
              <a16:creationId xmlns:a16="http://schemas.microsoft.com/office/drawing/2014/main" id="{00000000-0008-0000-0500-00009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5" name="Line 45">
          <a:extLst>
            <a:ext uri="{FF2B5EF4-FFF2-40B4-BE49-F238E27FC236}">
              <a16:creationId xmlns:a16="http://schemas.microsoft.com/office/drawing/2014/main" id="{00000000-0008-0000-0500-00009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6" name="Line 53">
          <a:extLst>
            <a:ext uri="{FF2B5EF4-FFF2-40B4-BE49-F238E27FC236}">
              <a16:creationId xmlns:a16="http://schemas.microsoft.com/office/drawing/2014/main" id="{00000000-0008-0000-0500-00009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7" name="Line 54">
          <a:extLst>
            <a:ext uri="{FF2B5EF4-FFF2-40B4-BE49-F238E27FC236}">
              <a16:creationId xmlns:a16="http://schemas.microsoft.com/office/drawing/2014/main" id="{00000000-0008-0000-0500-00009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8" name="Line 62">
          <a:extLst>
            <a:ext uri="{FF2B5EF4-FFF2-40B4-BE49-F238E27FC236}">
              <a16:creationId xmlns:a16="http://schemas.microsoft.com/office/drawing/2014/main" id="{00000000-0008-0000-0500-00009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9" name="Line 63">
          <a:extLst>
            <a:ext uri="{FF2B5EF4-FFF2-40B4-BE49-F238E27FC236}">
              <a16:creationId xmlns:a16="http://schemas.microsoft.com/office/drawing/2014/main" id="{00000000-0008-0000-0500-00009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60" name="Line 71">
          <a:extLst>
            <a:ext uri="{FF2B5EF4-FFF2-40B4-BE49-F238E27FC236}">
              <a16:creationId xmlns:a16="http://schemas.microsoft.com/office/drawing/2014/main" id="{00000000-0008-0000-0500-0000A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61" name="Line 72">
          <a:extLst>
            <a:ext uri="{FF2B5EF4-FFF2-40B4-BE49-F238E27FC236}">
              <a16:creationId xmlns:a16="http://schemas.microsoft.com/office/drawing/2014/main" id="{00000000-0008-0000-0500-0000A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66</xdr:row>
      <xdr:rowOff>0</xdr:rowOff>
    </xdr:from>
    <xdr:to>
      <xdr:col>86</xdr:col>
      <xdr:colOff>0</xdr:colOff>
      <xdr:row>66</xdr:row>
      <xdr:rowOff>0</xdr:rowOff>
    </xdr:to>
    <xdr:sp macro="" textlink="">
      <xdr:nvSpPr>
        <xdr:cNvPr id="166" name="Line 4">
          <a:extLst>
            <a:ext uri="{FF2B5EF4-FFF2-40B4-BE49-F238E27FC236}">
              <a16:creationId xmlns:a16="http://schemas.microsoft.com/office/drawing/2014/main" id="{00000000-0008-0000-0500-0000A6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66</xdr:row>
      <xdr:rowOff>0</xdr:rowOff>
    </xdr:from>
    <xdr:to>
      <xdr:col>88</xdr:col>
      <xdr:colOff>0</xdr:colOff>
      <xdr:row>66</xdr:row>
      <xdr:rowOff>0</xdr:rowOff>
    </xdr:to>
    <xdr:sp macro="" textlink="">
      <xdr:nvSpPr>
        <xdr:cNvPr id="167" name="Line 5">
          <a:extLst>
            <a:ext uri="{FF2B5EF4-FFF2-40B4-BE49-F238E27FC236}">
              <a16:creationId xmlns:a16="http://schemas.microsoft.com/office/drawing/2014/main" id="{00000000-0008-0000-0500-0000A7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66</xdr:row>
      <xdr:rowOff>0</xdr:rowOff>
    </xdr:from>
    <xdr:to>
      <xdr:col>90</xdr:col>
      <xdr:colOff>0</xdr:colOff>
      <xdr:row>66</xdr:row>
      <xdr:rowOff>0</xdr:rowOff>
    </xdr:to>
    <xdr:sp macro="" textlink="">
      <xdr:nvSpPr>
        <xdr:cNvPr id="168" name="Line 6">
          <a:extLst>
            <a:ext uri="{FF2B5EF4-FFF2-40B4-BE49-F238E27FC236}">
              <a16:creationId xmlns:a16="http://schemas.microsoft.com/office/drawing/2014/main" id="{00000000-0008-0000-0500-0000A8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66</xdr:row>
      <xdr:rowOff>0</xdr:rowOff>
    </xdr:from>
    <xdr:to>
      <xdr:col>92</xdr:col>
      <xdr:colOff>0</xdr:colOff>
      <xdr:row>66</xdr:row>
      <xdr:rowOff>0</xdr:rowOff>
    </xdr:to>
    <xdr:sp macro="" textlink="">
      <xdr:nvSpPr>
        <xdr:cNvPr id="169" name="Line 7">
          <a:extLst>
            <a:ext uri="{FF2B5EF4-FFF2-40B4-BE49-F238E27FC236}">
              <a16:creationId xmlns:a16="http://schemas.microsoft.com/office/drawing/2014/main" id="{00000000-0008-0000-0500-0000A9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66</xdr:row>
      <xdr:rowOff>0</xdr:rowOff>
    </xdr:from>
    <xdr:to>
      <xdr:col>94</xdr:col>
      <xdr:colOff>0</xdr:colOff>
      <xdr:row>66</xdr:row>
      <xdr:rowOff>0</xdr:rowOff>
    </xdr:to>
    <xdr:sp macro="" textlink="">
      <xdr:nvSpPr>
        <xdr:cNvPr id="170" name="Line 8">
          <a:extLst>
            <a:ext uri="{FF2B5EF4-FFF2-40B4-BE49-F238E27FC236}">
              <a16:creationId xmlns:a16="http://schemas.microsoft.com/office/drawing/2014/main" id="{00000000-0008-0000-0500-0000AA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66</xdr:row>
      <xdr:rowOff>0</xdr:rowOff>
    </xdr:from>
    <xdr:to>
      <xdr:col>84</xdr:col>
      <xdr:colOff>0</xdr:colOff>
      <xdr:row>66</xdr:row>
      <xdr:rowOff>0</xdr:rowOff>
    </xdr:to>
    <xdr:sp macro="" textlink="">
      <xdr:nvSpPr>
        <xdr:cNvPr id="171" name="Line 11">
          <a:extLst>
            <a:ext uri="{FF2B5EF4-FFF2-40B4-BE49-F238E27FC236}">
              <a16:creationId xmlns:a16="http://schemas.microsoft.com/office/drawing/2014/main" id="{00000000-0008-0000-0500-0000AB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66</xdr:row>
      <xdr:rowOff>0</xdr:rowOff>
    </xdr:from>
    <xdr:to>
      <xdr:col>87</xdr:col>
      <xdr:colOff>0</xdr:colOff>
      <xdr:row>66</xdr:row>
      <xdr:rowOff>0</xdr:rowOff>
    </xdr:to>
    <xdr:sp macro="" textlink="">
      <xdr:nvSpPr>
        <xdr:cNvPr id="172" name="Line 12">
          <a:extLst>
            <a:ext uri="{FF2B5EF4-FFF2-40B4-BE49-F238E27FC236}">
              <a16:creationId xmlns:a16="http://schemas.microsoft.com/office/drawing/2014/main" id="{00000000-0008-0000-0500-0000AC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66</xdr:row>
      <xdr:rowOff>0</xdr:rowOff>
    </xdr:from>
    <xdr:to>
      <xdr:col>89</xdr:col>
      <xdr:colOff>0</xdr:colOff>
      <xdr:row>66</xdr:row>
      <xdr:rowOff>0</xdr:rowOff>
    </xdr:to>
    <xdr:sp macro="" textlink="">
      <xdr:nvSpPr>
        <xdr:cNvPr id="173" name="Line 13">
          <a:extLst>
            <a:ext uri="{FF2B5EF4-FFF2-40B4-BE49-F238E27FC236}">
              <a16:creationId xmlns:a16="http://schemas.microsoft.com/office/drawing/2014/main" id="{00000000-0008-0000-0500-0000AD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66</xdr:row>
      <xdr:rowOff>0</xdr:rowOff>
    </xdr:from>
    <xdr:to>
      <xdr:col>95</xdr:col>
      <xdr:colOff>0</xdr:colOff>
      <xdr:row>66</xdr:row>
      <xdr:rowOff>0</xdr:rowOff>
    </xdr:to>
    <xdr:sp macro="" textlink="">
      <xdr:nvSpPr>
        <xdr:cNvPr id="174" name="Line 14">
          <a:extLst>
            <a:ext uri="{FF2B5EF4-FFF2-40B4-BE49-F238E27FC236}">
              <a16:creationId xmlns:a16="http://schemas.microsoft.com/office/drawing/2014/main" id="{00000000-0008-0000-0500-0000AE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66</xdr:row>
      <xdr:rowOff>0</xdr:rowOff>
    </xdr:from>
    <xdr:to>
      <xdr:col>91</xdr:col>
      <xdr:colOff>0</xdr:colOff>
      <xdr:row>66</xdr:row>
      <xdr:rowOff>0</xdr:rowOff>
    </xdr:to>
    <xdr:sp macro="" textlink="">
      <xdr:nvSpPr>
        <xdr:cNvPr id="175" name="Line 15">
          <a:extLst>
            <a:ext uri="{FF2B5EF4-FFF2-40B4-BE49-F238E27FC236}">
              <a16:creationId xmlns:a16="http://schemas.microsoft.com/office/drawing/2014/main" id="{00000000-0008-0000-0500-0000AF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66</xdr:row>
      <xdr:rowOff>0</xdr:rowOff>
    </xdr:from>
    <xdr:to>
      <xdr:col>93</xdr:col>
      <xdr:colOff>0</xdr:colOff>
      <xdr:row>66</xdr:row>
      <xdr:rowOff>0</xdr:rowOff>
    </xdr:to>
    <xdr:sp macro="" textlink="">
      <xdr:nvSpPr>
        <xdr:cNvPr id="176" name="Line 16">
          <a:extLst>
            <a:ext uri="{FF2B5EF4-FFF2-40B4-BE49-F238E27FC236}">
              <a16:creationId xmlns:a16="http://schemas.microsoft.com/office/drawing/2014/main" id="{00000000-0008-0000-0500-0000B0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77" name="Line 34">
          <a:extLst>
            <a:ext uri="{FF2B5EF4-FFF2-40B4-BE49-F238E27FC236}">
              <a16:creationId xmlns:a16="http://schemas.microsoft.com/office/drawing/2014/main" id="{00000000-0008-0000-0500-0000B1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78" name="Line 35">
          <a:extLst>
            <a:ext uri="{FF2B5EF4-FFF2-40B4-BE49-F238E27FC236}">
              <a16:creationId xmlns:a16="http://schemas.microsoft.com/office/drawing/2014/main" id="{00000000-0008-0000-0500-0000B2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89" name="Line 39">
          <a:extLst>
            <a:ext uri="{FF2B5EF4-FFF2-40B4-BE49-F238E27FC236}">
              <a16:creationId xmlns:a16="http://schemas.microsoft.com/office/drawing/2014/main" id="{00000000-0008-0000-0500-0000B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90" name="Line 40">
          <a:extLst>
            <a:ext uri="{FF2B5EF4-FFF2-40B4-BE49-F238E27FC236}">
              <a16:creationId xmlns:a16="http://schemas.microsoft.com/office/drawing/2014/main" id="{00000000-0008-0000-0500-0000B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91" name="Line 44">
          <a:extLst>
            <a:ext uri="{FF2B5EF4-FFF2-40B4-BE49-F238E27FC236}">
              <a16:creationId xmlns:a16="http://schemas.microsoft.com/office/drawing/2014/main" id="{00000000-0008-0000-0500-0000B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92" name="Line 45">
          <a:extLst>
            <a:ext uri="{FF2B5EF4-FFF2-40B4-BE49-F238E27FC236}">
              <a16:creationId xmlns:a16="http://schemas.microsoft.com/office/drawing/2014/main" id="{00000000-0008-0000-0500-0000C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96" name="Line 53">
          <a:extLst>
            <a:ext uri="{FF2B5EF4-FFF2-40B4-BE49-F238E27FC236}">
              <a16:creationId xmlns:a16="http://schemas.microsoft.com/office/drawing/2014/main" id="{00000000-0008-0000-0500-0000C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97" name="Line 54">
          <a:extLst>
            <a:ext uri="{FF2B5EF4-FFF2-40B4-BE49-F238E27FC236}">
              <a16:creationId xmlns:a16="http://schemas.microsoft.com/office/drawing/2014/main" id="{00000000-0008-0000-0500-0000C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01" name="Line 62">
          <a:extLst>
            <a:ext uri="{FF2B5EF4-FFF2-40B4-BE49-F238E27FC236}">
              <a16:creationId xmlns:a16="http://schemas.microsoft.com/office/drawing/2014/main" id="{00000000-0008-0000-0500-0000C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02" name="Line 63">
          <a:extLst>
            <a:ext uri="{FF2B5EF4-FFF2-40B4-BE49-F238E27FC236}">
              <a16:creationId xmlns:a16="http://schemas.microsoft.com/office/drawing/2014/main" id="{00000000-0008-0000-0500-0000C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06" name="Line 71">
          <a:extLst>
            <a:ext uri="{FF2B5EF4-FFF2-40B4-BE49-F238E27FC236}">
              <a16:creationId xmlns:a16="http://schemas.microsoft.com/office/drawing/2014/main" id="{00000000-0008-0000-0500-0000C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07" name="Line 72">
          <a:extLst>
            <a:ext uri="{FF2B5EF4-FFF2-40B4-BE49-F238E27FC236}">
              <a16:creationId xmlns:a16="http://schemas.microsoft.com/office/drawing/2014/main" id="{00000000-0008-0000-0500-0000C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22" name="Line 39">
          <a:extLst>
            <a:ext uri="{FF2B5EF4-FFF2-40B4-BE49-F238E27FC236}">
              <a16:creationId xmlns:a16="http://schemas.microsoft.com/office/drawing/2014/main" id="{00000000-0008-0000-0500-0000D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23" name="Line 40">
          <a:extLst>
            <a:ext uri="{FF2B5EF4-FFF2-40B4-BE49-F238E27FC236}">
              <a16:creationId xmlns:a16="http://schemas.microsoft.com/office/drawing/2014/main" id="{00000000-0008-0000-0500-0000D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24" name="Line 44">
          <a:extLst>
            <a:ext uri="{FF2B5EF4-FFF2-40B4-BE49-F238E27FC236}">
              <a16:creationId xmlns:a16="http://schemas.microsoft.com/office/drawing/2014/main" id="{00000000-0008-0000-0500-0000E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25" name="Line 45">
          <a:extLst>
            <a:ext uri="{FF2B5EF4-FFF2-40B4-BE49-F238E27FC236}">
              <a16:creationId xmlns:a16="http://schemas.microsoft.com/office/drawing/2014/main" id="{00000000-0008-0000-0500-0000E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29" name="Line 53">
          <a:extLst>
            <a:ext uri="{FF2B5EF4-FFF2-40B4-BE49-F238E27FC236}">
              <a16:creationId xmlns:a16="http://schemas.microsoft.com/office/drawing/2014/main" id="{00000000-0008-0000-0500-0000E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30" name="Line 54">
          <a:extLst>
            <a:ext uri="{FF2B5EF4-FFF2-40B4-BE49-F238E27FC236}">
              <a16:creationId xmlns:a16="http://schemas.microsoft.com/office/drawing/2014/main" id="{00000000-0008-0000-0500-0000E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34" name="Line 62">
          <a:extLst>
            <a:ext uri="{FF2B5EF4-FFF2-40B4-BE49-F238E27FC236}">
              <a16:creationId xmlns:a16="http://schemas.microsoft.com/office/drawing/2014/main" id="{00000000-0008-0000-0500-0000E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35" name="Line 63">
          <a:extLst>
            <a:ext uri="{FF2B5EF4-FFF2-40B4-BE49-F238E27FC236}">
              <a16:creationId xmlns:a16="http://schemas.microsoft.com/office/drawing/2014/main" id="{00000000-0008-0000-0500-0000E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39" name="Line 71">
          <a:extLst>
            <a:ext uri="{FF2B5EF4-FFF2-40B4-BE49-F238E27FC236}">
              <a16:creationId xmlns:a16="http://schemas.microsoft.com/office/drawing/2014/main" id="{00000000-0008-0000-0500-0000E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40" name="Line 72">
          <a:extLst>
            <a:ext uri="{FF2B5EF4-FFF2-40B4-BE49-F238E27FC236}">
              <a16:creationId xmlns:a16="http://schemas.microsoft.com/office/drawing/2014/main" id="{00000000-0008-0000-0500-0000F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54" name="Line 39">
          <a:extLst>
            <a:ext uri="{FF2B5EF4-FFF2-40B4-BE49-F238E27FC236}">
              <a16:creationId xmlns:a16="http://schemas.microsoft.com/office/drawing/2014/main" id="{00000000-0008-0000-0500-0000F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55" name="Line 40">
          <a:extLst>
            <a:ext uri="{FF2B5EF4-FFF2-40B4-BE49-F238E27FC236}">
              <a16:creationId xmlns:a16="http://schemas.microsoft.com/office/drawing/2014/main" id="{00000000-0008-0000-0500-0000F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56" name="Line 44">
          <a:extLst>
            <a:ext uri="{FF2B5EF4-FFF2-40B4-BE49-F238E27FC236}">
              <a16:creationId xmlns:a16="http://schemas.microsoft.com/office/drawing/2014/main" id="{00000000-0008-0000-0500-00000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57" name="Line 45">
          <a:extLst>
            <a:ext uri="{FF2B5EF4-FFF2-40B4-BE49-F238E27FC236}">
              <a16:creationId xmlns:a16="http://schemas.microsoft.com/office/drawing/2014/main" id="{00000000-0008-0000-0500-00000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61" name="Line 53">
          <a:extLst>
            <a:ext uri="{FF2B5EF4-FFF2-40B4-BE49-F238E27FC236}">
              <a16:creationId xmlns:a16="http://schemas.microsoft.com/office/drawing/2014/main" id="{00000000-0008-0000-0500-000005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62" name="Line 54">
          <a:extLst>
            <a:ext uri="{FF2B5EF4-FFF2-40B4-BE49-F238E27FC236}">
              <a16:creationId xmlns:a16="http://schemas.microsoft.com/office/drawing/2014/main" id="{00000000-0008-0000-0500-000006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66" name="Line 62">
          <a:extLst>
            <a:ext uri="{FF2B5EF4-FFF2-40B4-BE49-F238E27FC236}">
              <a16:creationId xmlns:a16="http://schemas.microsoft.com/office/drawing/2014/main" id="{00000000-0008-0000-0500-00000A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67" name="Line 63">
          <a:extLst>
            <a:ext uri="{FF2B5EF4-FFF2-40B4-BE49-F238E27FC236}">
              <a16:creationId xmlns:a16="http://schemas.microsoft.com/office/drawing/2014/main" id="{00000000-0008-0000-0500-00000B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70" name="Line 71">
          <a:extLst>
            <a:ext uri="{FF2B5EF4-FFF2-40B4-BE49-F238E27FC236}">
              <a16:creationId xmlns:a16="http://schemas.microsoft.com/office/drawing/2014/main" id="{00000000-0008-0000-0500-00000E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71" name="Line 72">
          <a:extLst>
            <a:ext uri="{FF2B5EF4-FFF2-40B4-BE49-F238E27FC236}">
              <a16:creationId xmlns:a16="http://schemas.microsoft.com/office/drawing/2014/main" id="{00000000-0008-0000-0500-00000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47625</xdr:colOff>
      <xdr:row>112</xdr:row>
      <xdr:rowOff>31750</xdr:rowOff>
    </xdr:from>
    <xdr:to>
      <xdr:col>23</xdr:col>
      <xdr:colOff>73052</xdr:colOff>
      <xdr:row>112</xdr:row>
      <xdr:rowOff>333447</xdr:rowOff>
    </xdr:to>
    <xdr:sp macro="" textlink="">
      <xdr:nvSpPr>
        <xdr:cNvPr id="289" name="Oval 1429">
          <a:extLst>
            <a:ext uri="{FF2B5EF4-FFF2-40B4-BE49-F238E27FC236}">
              <a16:creationId xmlns:a16="http://schemas.microsoft.com/office/drawing/2014/main" id="{00000000-0008-0000-0500-000021010000}"/>
            </a:ext>
          </a:extLst>
        </xdr:cNvPr>
        <xdr:cNvSpPr>
          <a:spLocks noChangeArrowheads="1"/>
        </xdr:cNvSpPr>
      </xdr:nvSpPr>
      <xdr:spPr bwMode="auto">
        <a:xfrm>
          <a:off x="2143125" y="33845500"/>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63500</xdr:colOff>
      <xdr:row>155</xdr:row>
      <xdr:rowOff>47625</xdr:rowOff>
    </xdr:from>
    <xdr:to>
      <xdr:col>23</xdr:col>
      <xdr:colOff>88927</xdr:colOff>
      <xdr:row>155</xdr:row>
      <xdr:rowOff>349322</xdr:rowOff>
    </xdr:to>
    <xdr:sp macro="" textlink="">
      <xdr:nvSpPr>
        <xdr:cNvPr id="290" name="Oval 1429">
          <a:extLst>
            <a:ext uri="{FF2B5EF4-FFF2-40B4-BE49-F238E27FC236}">
              <a16:creationId xmlns:a16="http://schemas.microsoft.com/office/drawing/2014/main" id="{00000000-0008-0000-0500-000022010000}"/>
            </a:ext>
          </a:extLst>
        </xdr:cNvPr>
        <xdr:cNvSpPr>
          <a:spLocks noChangeArrowheads="1"/>
        </xdr:cNvSpPr>
      </xdr:nvSpPr>
      <xdr:spPr bwMode="auto">
        <a:xfrm>
          <a:off x="2159000" y="50434875"/>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2" name="Line 39">
          <a:extLst>
            <a:ext uri="{FF2B5EF4-FFF2-40B4-BE49-F238E27FC236}">
              <a16:creationId xmlns:a16="http://schemas.microsoft.com/office/drawing/2014/main" id="{00000000-0008-0000-0500-00002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3" name="Line 40">
          <a:extLst>
            <a:ext uri="{FF2B5EF4-FFF2-40B4-BE49-F238E27FC236}">
              <a16:creationId xmlns:a16="http://schemas.microsoft.com/office/drawing/2014/main" id="{00000000-0008-0000-0500-00002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4" name="Line 44">
          <a:extLst>
            <a:ext uri="{FF2B5EF4-FFF2-40B4-BE49-F238E27FC236}">
              <a16:creationId xmlns:a16="http://schemas.microsoft.com/office/drawing/2014/main" id="{00000000-0008-0000-0500-00002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5" name="Line 45">
          <a:extLst>
            <a:ext uri="{FF2B5EF4-FFF2-40B4-BE49-F238E27FC236}">
              <a16:creationId xmlns:a16="http://schemas.microsoft.com/office/drawing/2014/main" id="{00000000-0008-0000-0500-00002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6" name="Line 53">
          <a:extLst>
            <a:ext uri="{FF2B5EF4-FFF2-40B4-BE49-F238E27FC236}">
              <a16:creationId xmlns:a16="http://schemas.microsoft.com/office/drawing/2014/main" id="{00000000-0008-0000-0500-00002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7" name="Line 54">
          <a:extLst>
            <a:ext uri="{FF2B5EF4-FFF2-40B4-BE49-F238E27FC236}">
              <a16:creationId xmlns:a16="http://schemas.microsoft.com/office/drawing/2014/main" id="{00000000-0008-0000-0500-00002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8" name="Line 62">
          <a:extLst>
            <a:ext uri="{FF2B5EF4-FFF2-40B4-BE49-F238E27FC236}">
              <a16:creationId xmlns:a16="http://schemas.microsoft.com/office/drawing/2014/main" id="{00000000-0008-0000-0500-00002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9" name="Line 63">
          <a:extLst>
            <a:ext uri="{FF2B5EF4-FFF2-40B4-BE49-F238E27FC236}">
              <a16:creationId xmlns:a16="http://schemas.microsoft.com/office/drawing/2014/main" id="{00000000-0008-0000-0500-00002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0" name="Line 71">
          <a:extLst>
            <a:ext uri="{FF2B5EF4-FFF2-40B4-BE49-F238E27FC236}">
              <a16:creationId xmlns:a16="http://schemas.microsoft.com/office/drawing/2014/main" id="{00000000-0008-0000-0500-00002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1" name="Line 72">
          <a:extLst>
            <a:ext uri="{FF2B5EF4-FFF2-40B4-BE49-F238E27FC236}">
              <a16:creationId xmlns:a16="http://schemas.microsoft.com/office/drawing/2014/main" id="{00000000-0008-0000-0500-00002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2" name="Line 39">
          <a:extLst>
            <a:ext uri="{FF2B5EF4-FFF2-40B4-BE49-F238E27FC236}">
              <a16:creationId xmlns:a16="http://schemas.microsoft.com/office/drawing/2014/main" id="{00000000-0008-0000-0500-00002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3" name="Line 40">
          <a:extLst>
            <a:ext uri="{FF2B5EF4-FFF2-40B4-BE49-F238E27FC236}">
              <a16:creationId xmlns:a16="http://schemas.microsoft.com/office/drawing/2014/main" id="{00000000-0008-0000-0500-00002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4" name="Line 44">
          <a:extLst>
            <a:ext uri="{FF2B5EF4-FFF2-40B4-BE49-F238E27FC236}">
              <a16:creationId xmlns:a16="http://schemas.microsoft.com/office/drawing/2014/main" id="{00000000-0008-0000-0500-00003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5" name="Line 45">
          <a:extLst>
            <a:ext uri="{FF2B5EF4-FFF2-40B4-BE49-F238E27FC236}">
              <a16:creationId xmlns:a16="http://schemas.microsoft.com/office/drawing/2014/main" id="{00000000-0008-0000-0500-00003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6" name="Line 53">
          <a:extLst>
            <a:ext uri="{FF2B5EF4-FFF2-40B4-BE49-F238E27FC236}">
              <a16:creationId xmlns:a16="http://schemas.microsoft.com/office/drawing/2014/main" id="{00000000-0008-0000-0500-00003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7" name="Line 54">
          <a:extLst>
            <a:ext uri="{FF2B5EF4-FFF2-40B4-BE49-F238E27FC236}">
              <a16:creationId xmlns:a16="http://schemas.microsoft.com/office/drawing/2014/main" id="{00000000-0008-0000-0500-00003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8" name="Line 62">
          <a:extLst>
            <a:ext uri="{FF2B5EF4-FFF2-40B4-BE49-F238E27FC236}">
              <a16:creationId xmlns:a16="http://schemas.microsoft.com/office/drawing/2014/main" id="{00000000-0008-0000-0500-00003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9" name="Line 63">
          <a:extLst>
            <a:ext uri="{FF2B5EF4-FFF2-40B4-BE49-F238E27FC236}">
              <a16:creationId xmlns:a16="http://schemas.microsoft.com/office/drawing/2014/main" id="{00000000-0008-0000-0500-00003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0" name="Line 71">
          <a:extLst>
            <a:ext uri="{FF2B5EF4-FFF2-40B4-BE49-F238E27FC236}">
              <a16:creationId xmlns:a16="http://schemas.microsoft.com/office/drawing/2014/main" id="{00000000-0008-0000-0500-00003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1" name="Line 72">
          <a:extLst>
            <a:ext uri="{FF2B5EF4-FFF2-40B4-BE49-F238E27FC236}">
              <a16:creationId xmlns:a16="http://schemas.microsoft.com/office/drawing/2014/main" id="{00000000-0008-0000-0500-00003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2" name="Line 39">
          <a:extLst>
            <a:ext uri="{FF2B5EF4-FFF2-40B4-BE49-F238E27FC236}">
              <a16:creationId xmlns:a16="http://schemas.microsoft.com/office/drawing/2014/main" id="{00000000-0008-0000-0500-00003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3" name="Line 40">
          <a:extLst>
            <a:ext uri="{FF2B5EF4-FFF2-40B4-BE49-F238E27FC236}">
              <a16:creationId xmlns:a16="http://schemas.microsoft.com/office/drawing/2014/main" id="{00000000-0008-0000-0500-00003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4" name="Line 44">
          <a:extLst>
            <a:ext uri="{FF2B5EF4-FFF2-40B4-BE49-F238E27FC236}">
              <a16:creationId xmlns:a16="http://schemas.microsoft.com/office/drawing/2014/main" id="{00000000-0008-0000-0500-00003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5" name="Line 45">
          <a:extLst>
            <a:ext uri="{FF2B5EF4-FFF2-40B4-BE49-F238E27FC236}">
              <a16:creationId xmlns:a16="http://schemas.microsoft.com/office/drawing/2014/main" id="{00000000-0008-0000-0500-00003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6" name="Line 53">
          <a:extLst>
            <a:ext uri="{FF2B5EF4-FFF2-40B4-BE49-F238E27FC236}">
              <a16:creationId xmlns:a16="http://schemas.microsoft.com/office/drawing/2014/main" id="{00000000-0008-0000-0500-00003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7" name="Line 54">
          <a:extLst>
            <a:ext uri="{FF2B5EF4-FFF2-40B4-BE49-F238E27FC236}">
              <a16:creationId xmlns:a16="http://schemas.microsoft.com/office/drawing/2014/main" id="{00000000-0008-0000-0500-00003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8" name="Line 62">
          <a:extLst>
            <a:ext uri="{FF2B5EF4-FFF2-40B4-BE49-F238E27FC236}">
              <a16:creationId xmlns:a16="http://schemas.microsoft.com/office/drawing/2014/main" id="{00000000-0008-0000-0500-00003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9" name="Line 63">
          <a:extLst>
            <a:ext uri="{FF2B5EF4-FFF2-40B4-BE49-F238E27FC236}">
              <a16:creationId xmlns:a16="http://schemas.microsoft.com/office/drawing/2014/main" id="{00000000-0008-0000-0500-00003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0" name="Line 71">
          <a:extLst>
            <a:ext uri="{FF2B5EF4-FFF2-40B4-BE49-F238E27FC236}">
              <a16:creationId xmlns:a16="http://schemas.microsoft.com/office/drawing/2014/main" id="{00000000-0008-0000-0500-00004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1" name="Line 72">
          <a:extLst>
            <a:ext uri="{FF2B5EF4-FFF2-40B4-BE49-F238E27FC236}">
              <a16:creationId xmlns:a16="http://schemas.microsoft.com/office/drawing/2014/main" id="{00000000-0008-0000-0500-00004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2" name="Line 39">
          <a:extLst>
            <a:ext uri="{FF2B5EF4-FFF2-40B4-BE49-F238E27FC236}">
              <a16:creationId xmlns:a16="http://schemas.microsoft.com/office/drawing/2014/main" id="{00000000-0008-0000-0500-00004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3" name="Line 40">
          <a:extLst>
            <a:ext uri="{FF2B5EF4-FFF2-40B4-BE49-F238E27FC236}">
              <a16:creationId xmlns:a16="http://schemas.microsoft.com/office/drawing/2014/main" id="{00000000-0008-0000-0500-00004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4" name="Line 44">
          <a:extLst>
            <a:ext uri="{FF2B5EF4-FFF2-40B4-BE49-F238E27FC236}">
              <a16:creationId xmlns:a16="http://schemas.microsoft.com/office/drawing/2014/main" id="{00000000-0008-0000-0500-00004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5" name="Line 45">
          <a:extLst>
            <a:ext uri="{FF2B5EF4-FFF2-40B4-BE49-F238E27FC236}">
              <a16:creationId xmlns:a16="http://schemas.microsoft.com/office/drawing/2014/main" id="{00000000-0008-0000-0500-00004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6" name="Line 53">
          <a:extLst>
            <a:ext uri="{FF2B5EF4-FFF2-40B4-BE49-F238E27FC236}">
              <a16:creationId xmlns:a16="http://schemas.microsoft.com/office/drawing/2014/main" id="{00000000-0008-0000-0500-00004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7" name="Line 54">
          <a:extLst>
            <a:ext uri="{FF2B5EF4-FFF2-40B4-BE49-F238E27FC236}">
              <a16:creationId xmlns:a16="http://schemas.microsoft.com/office/drawing/2014/main" id="{00000000-0008-0000-0500-00004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8" name="Line 62">
          <a:extLst>
            <a:ext uri="{FF2B5EF4-FFF2-40B4-BE49-F238E27FC236}">
              <a16:creationId xmlns:a16="http://schemas.microsoft.com/office/drawing/2014/main" id="{00000000-0008-0000-0500-00004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9" name="Line 63">
          <a:extLst>
            <a:ext uri="{FF2B5EF4-FFF2-40B4-BE49-F238E27FC236}">
              <a16:creationId xmlns:a16="http://schemas.microsoft.com/office/drawing/2014/main" id="{00000000-0008-0000-0500-00004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0" name="Line 71">
          <a:extLst>
            <a:ext uri="{FF2B5EF4-FFF2-40B4-BE49-F238E27FC236}">
              <a16:creationId xmlns:a16="http://schemas.microsoft.com/office/drawing/2014/main" id="{00000000-0008-0000-0500-00004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1" name="Line 72">
          <a:extLst>
            <a:ext uri="{FF2B5EF4-FFF2-40B4-BE49-F238E27FC236}">
              <a16:creationId xmlns:a16="http://schemas.microsoft.com/office/drawing/2014/main" id="{00000000-0008-0000-0500-00004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2" name="Line 39">
          <a:extLst>
            <a:ext uri="{FF2B5EF4-FFF2-40B4-BE49-F238E27FC236}">
              <a16:creationId xmlns:a16="http://schemas.microsoft.com/office/drawing/2014/main" id="{00000000-0008-0000-0500-00004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3" name="Line 40">
          <a:extLst>
            <a:ext uri="{FF2B5EF4-FFF2-40B4-BE49-F238E27FC236}">
              <a16:creationId xmlns:a16="http://schemas.microsoft.com/office/drawing/2014/main" id="{00000000-0008-0000-0500-00004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4" name="Line 44">
          <a:extLst>
            <a:ext uri="{FF2B5EF4-FFF2-40B4-BE49-F238E27FC236}">
              <a16:creationId xmlns:a16="http://schemas.microsoft.com/office/drawing/2014/main" id="{00000000-0008-0000-0500-00004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5" name="Line 45">
          <a:extLst>
            <a:ext uri="{FF2B5EF4-FFF2-40B4-BE49-F238E27FC236}">
              <a16:creationId xmlns:a16="http://schemas.microsoft.com/office/drawing/2014/main" id="{00000000-0008-0000-0500-00004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6" name="Line 53">
          <a:extLst>
            <a:ext uri="{FF2B5EF4-FFF2-40B4-BE49-F238E27FC236}">
              <a16:creationId xmlns:a16="http://schemas.microsoft.com/office/drawing/2014/main" id="{00000000-0008-0000-0500-00005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7" name="Line 54">
          <a:extLst>
            <a:ext uri="{FF2B5EF4-FFF2-40B4-BE49-F238E27FC236}">
              <a16:creationId xmlns:a16="http://schemas.microsoft.com/office/drawing/2014/main" id="{00000000-0008-0000-0500-00005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8" name="Line 62">
          <a:extLst>
            <a:ext uri="{FF2B5EF4-FFF2-40B4-BE49-F238E27FC236}">
              <a16:creationId xmlns:a16="http://schemas.microsoft.com/office/drawing/2014/main" id="{00000000-0008-0000-0500-00005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9" name="Line 63">
          <a:extLst>
            <a:ext uri="{FF2B5EF4-FFF2-40B4-BE49-F238E27FC236}">
              <a16:creationId xmlns:a16="http://schemas.microsoft.com/office/drawing/2014/main" id="{00000000-0008-0000-0500-00005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0" name="Line 71">
          <a:extLst>
            <a:ext uri="{FF2B5EF4-FFF2-40B4-BE49-F238E27FC236}">
              <a16:creationId xmlns:a16="http://schemas.microsoft.com/office/drawing/2014/main" id="{00000000-0008-0000-0500-00005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1" name="Line 72">
          <a:extLst>
            <a:ext uri="{FF2B5EF4-FFF2-40B4-BE49-F238E27FC236}">
              <a16:creationId xmlns:a16="http://schemas.microsoft.com/office/drawing/2014/main" id="{00000000-0008-0000-0500-00005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2" name="Line 39">
          <a:extLst>
            <a:ext uri="{FF2B5EF4-FFF2-40B4-BE49-F238E27FC236}">
              <a16:creationId xmlns:a16="http://schemas.microsoft.com/office/drawing/2014/main" id="{00000000-0008-0000-0500-00005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3" name="Line 40">
          <a:extLst>
            <a:ext uri="{FF2B5EF4-FFF2-40B4-BE49-F238E27FC236}">
              <a16:creationId xmlns:a16="http://schemas.microsoft.com/office/drawing/2014/main" id="{00000000-0008-0000-0500-00005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4" name="Line 44">
          <a:extLst>
            <a:ext uri="{FF2B5EF4-FFF2-40B4-BE49-F238E27FC236}">
              <a16:creationId xmlns:a16="http://schemas.microsoft.com/office/drawing/2014/main" id="{00000000-0008-0000-0500-00005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5" name="Line 45">
          <a:extLst>
            <a:ext uri="{FF2B5EF4-FFF2-40B4-BE49-F238E27FC236}">
              <a16:creationId xmlns:a16="http://schemas.microsoft.com/office/drawing/2014/main" id="{00000000-0008-0000-0500-00005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6" name="Line 53">
          <a:extLst>
            <a:ext uri="{FF2B5EF4-FFF2-40B4-BE49-F238E27FC236}">
              <a16:creationId xmlns:a16="http://schemas.microsoft.com/office/drawing/2014/main" id="{00000000-0008-0000-0500-00005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7" name="Line 54">
          <a:extLst>
            <a:ext uri="{FF2B5EF4-FFF2-40B4-BE49-F238E27FC236}">
              <a16:creationId xmlns:a16="http://schemas.microsoft.com/office/drawing/2014/main" id="{00000000-0008-0000-0500-00005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8" name="Line 62">
          <a:extLst>
            <a:ext uri="{FF2B5EF4-FFF2-40B4-BE49-F238E27FC236}">
              <a16:creationId xmlns:a16="http://schemas.microsoft.com/office/drawing/2014/main" id="{00000000-0008-0000-0500-00005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9" name="Line 63">
          <a:extLst>
            <a:ext uri="{FF2B5EF4-FFF2-40B4-BE49-F238E27FC236}">
              <a16:creationId xmlns:a16="http://schemas.microsoft.com/office/drawing/2014/main" id="{00000000-0008-0000-0500-00005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0" name="Line 71">
          <a:extLst>
            <a:ext uri="{FF2B5EF4-FFF2-40B4-BE49-F238E27FC236}">
              <a16:creationId xmlns:a16="http://schemas.microsoft.com/office/drawing/2014/main" id="{00000000-0008-0000-0500-00005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1" name="Line 72">
          <a:extLst>
            <a:ext uri="{FF2B5EF4-FFF2-40B4-BE49-F238E27FC236}">
              <a16:creationId xmlns:a16="http://schemas.microsoft.com/office/drawing/2014/main" id="{00000000-0008-0000-0500-00005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2" name="Line 39">
          <a:extLst>
            <a:ext uri="{FF2B5EF4-FFF2-40B4-BE49-F238E27FC236}">
              <a16:creationId xmlns:a16="http://schemas.microsoft.com/office/drawing/2014/main" id="{00000000-0008-0000-0500-00006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3" name="Line 40">
          <a:extLst>
            <a:ext uri="{FF2B5EF4-FFF2-40B4-BE49-F238E27FC236}">
              <a16:creationId xmlns:a16="http://schemas.microsoft.com/office/drawing/2014/main" id="{00000000-0008-0000-0500-00006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4" name="Line 44">
          <a:extLst>
            <a:ext uri="{FF2B5EF4-FFF2-40B4-BE49-F238E27FC236}">
              <a16:creationId xmlns:a16="http://schemas.microsoft.com/office/drawing/2014/main" id="{00000000-0008-0000-0500-00006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5" name="Line 45">
          <a:extLst>
            <a:ext uri="{FF2B5EF4-FFF2-40B4-BE49-F238E27FC236}">
              <a16:creationId xmlns:a16="http://schemas.microsoft.com/office/drawing/2014/main" id="{00000000-0008-0000-0500-00006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6" name="Line 53">
          <a:extLst>
            <a:ext uri="{FF2B5EF4-FFF2-40B4-BE49-F238E27FC236}">
              <a16:creationId xmlns:a16="http://schemas.microsoft.com/office/drawing/2014/main" id="{00000000-0008-0000-0500-00006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7" name="Line 54">
          <a:extLst>
            <a:ext uri="{FF2B5EF4-FFF2-40B4-BE49-F238E27FC236}">
              <a16:creationId xmlns:a16="http://schemas.microsoft.com/office/drawing/2014/main" id="{00000000-0008-0000-0500-00006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8" name="Line 62">
          <a:extLst>
            <a:ext uri="{FF2B5EF4-FFF2-40B4-BE49-F238E27FC236}">
              <a16:creationId xmlns:a16="http://schemas.microsoft.com/office/drawing/2014/main" id="{00000000-0008-0000-0500-00006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9" name="Line 63">
          <a:extLst>
            <a:ext uri="{FF2B5EF4-FFF2-40B4-BE49-F238E27FC236}">
              <a16:creationId xmlns:a16="http://schemas.microsoft.com/office/drawing/2014/main" id="{00000000-0008-0000-0500-00006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0" name="Line 71">
          <a:extLst>
            <a:ext uri="{FF2B5EF4-FFF2-40B4-BE49-F238E27FC236}">
              <a16:creationId xmlns:a16="http://schemas.microsoft.com/office/drawing/2014/main" id="{00000000-0008-0000-0500-00006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1" name="Line 72">
          <a:extLst>
            <a:ext uri="{FF2B5EF4-FFF2-40B4-BE49-F238E27FC236}">
              <a16:creationId xmlns:a16="http://schemas.microsoft.com/office/drawing/2014/main" id="{00000000-0008-0000-0500-00006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2" name="Line 39">
          <a:extLst>
            <a:ext uri="{FF2B5EF4-FFF2-40B4-BE49-F238E27FC236}">
              <a16:creationId xmlns:a16="http://schemas.microsoft.com/office/drawing/2014/main" id="{00000000-0008-0000-0500-00006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3" name="Line 40">
          <a:extLst>
            <a:ext uri="{FF2B5EF4-FFF2-40B4-BE49-F238E27FC236}">
              <a16:creationId xmlns:a16="http://schemas.microsoft.com/office/drawing/2014/main" id="{00000000-0008-0000-0500-00006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4" name="Line 44">
          <a:extLst>
            <a:ext uri="{FF2B5EF4-FFF2-40B4-BE49-F238E27FC236}">
              <a16:creationId xmlns:a16="http://schemas.microsoft.com/office/drawing/2014/main" id="{00000000-0008-0000-0500-00006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5" name="Line 45">
          <a:extLst>
            <a:ext uri="{FF2B5EF4-FFF2-40B4-BE49-F238E27FC236}">
              <a16:creationId xmlns:a16="http://schemas.microsoft.com/office/drawing/2014/main" id="{00000000-0008-0000-0500-00006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6" name="Line 53">
          <a:extLst>
            <a:ext uri="{FF2B5EF4-FFF2-40B4-BE49-F238E27FC236}">
              <a16:creationId xmlns:a16="http://schemas.microsoft.com/office/drawing/2014/main" id="{00000000-0008-0000-0500-00006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7" name="Line 54">
          <a:extLst>
            <a:ext uri="{FF2B5EF4-FFF2-40B4-BE49-F238E27FC236}">
              <a16:creationId xmlns:a16="http://schemas.microsoft.com/office/drawing/2014/main" id="{00000000-0008-0000-0500-00006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8" name="Line 62">
          <a:extLst>
            <a:ext uri="{FF2B5EF4-FFF2-40B4-BE49-F238E27FC236}">
              <a16:creationId xmlns:a16="http://schemas.microsoft.com/office/drawing/2014/main" id="{00000000-0008-0000-0500-00007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9" name="Line 63">
          <a:extLst>
            <a:ext uri="{FF2B5EF4-FFF2-40B4-BE49-F238E27FC236}">
              <a16:creationId xmlns:a16="http://schemas.microsoft.com/office/drawing/2014/main" id="{00000000-0008-0000-0500-00007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0" name="Line 71">
          <a:extLst>
            <a:ext uri="{FF2B5EF4-FFF2-40B4-BE49-F238E27FC236}">
              <a16:creationId xmlns:a16="http://schemas.microsoft.com/office/drawing/2014/main" id="{00000000-0008-0000-0500-00007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1" name="Line 72">
          <a:extLst>
            <a:ext uri="{FF2B5EF4-FFF2-40B4-BE49-F238E27FC236}">
              <a16:creationId xmlns:a16="http://schemas.microsoft.com/office/drawing/2014/main" id="{00000000-0008-0000-0500-00007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2" name="Line 39">
          <a:extLst>
            <a:ext uri="{FF2B5EF4-FFF2-40B4-BE49-F238E27FC236}">
              <a16:creationId xmlns:a16="http://schemas.microsoft.com/office/drawing/2014/main" id="{00000000-0008-0000-0500-00007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3" name="Line 40">
          <a:extLst>
            <a:ext uri="{FF2B5EF4-FFF2-40B4-BE49-F238E27FC236}">
              <a16:creationId xmlns:a16="http://schemas.microsoft.com/office/drawing/2014/main" id="{00000000-0008-0000-0500-00007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4" name="Line 44">
          <a:extLst>
            <a:ext uri="{FF2B5EF4-FFF2-40B4-BE49-F238E27FC236}">
              <a16:creationId xmlns:a16="http://schemas.microsoft.com/office/drawing/2014/main" id="{00000000-0008-0000-0500-00007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5" name="Line 45">
          <a:extLst>
            <a:ext uri="{FF2B5EF4-FFF2-40B4-BE49-F238E27FC236}">
              <a16:creationId xmlns:a16="http://schemas.microsoft.com/office/drawing/2014/main" id="{00000000-0008-0000-0500-00007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6" name="Line 53">
          <a:extLst>
            <a:ext uri="{FF2B5EF4-FFF2-40B4-BE49-F238E27FC236}">
              <a16:creationId xmlns:a16="http://schemas.microsoft.com/office/drawing/2014/main" id="{00000000-0008-0000-0500-00007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7" name="Line 54">
          <a:extLst>
            <a:ext uri="{FF2B5EF4-FFF2-40B4-BE49-F238E27FC236}">
              <a16:creationId xmlns:a16="http://schemas.microsoft.com/office/drawing/2014/main" id="{00000000-0008-0000-0500-00007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8" name="Line 62">
          <a:extLst>
            <a:ext uri="{FF2B5EF4-FFF2-40B4-BE49-F238E27FC236}">
              <a16:creationId xmlns:a16="http://schemas.microsoft.com/office/drawing/2014/main" id="{00000000-0008-0000-0500-00007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9" name="Line 63">
          <a:extLst>
            <a:ext uri="{FF2B5EF4-FFF2-40B4-BE49-F238E27FC236}">
              <a16:creationId xmlns:a16="http://schemas.microsoft.com/office/drawing/2014/main" id="{00000000-0008-0000-0500-00007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80" name="Line 71">
          <a:extLst>
            <a:ext uri="{FF2B5EF4-FFF2-40B4-BE49-F238E27FC236}">
              <a16:creationId xmlns:a16="http://schemas.microsoft.com/office/drawing/2014/main" id="{00000000-0008-0000-0500-00007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81" name="Line 72">
          <a:extLst>
            <a:ext uri="{FF2B5EF4-FFF2-40B4-BE49-F238E27FC236}">
              <a16:creationId xmlns:a16="http://schemas.microsoft.com/office/drawing/2014/main" id="{00000000-0008-0000-0500-00007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0</xdr:colOff>
      <xdr:row>4</xdr:row>
      <xdr:rowOff>0</xdr:rowOff>
    </xdr:from>
    <xdr:to>
      <xdr:col>156</xdr:col>
      <xdr:colOff>50800</xdr:colOff>
      <xdr:row>23</xdr:row>
      <xdr:rowOff>0</xdr:rowOff>
    </xdr:to>
    <xdr:sp macro="" textlink="">
      <xdr:nvSpPr>
        <xdr:cNvPr id="284" name="テキスト ボックス 283">
          <a:extLst>
            <a:ext uri="{FF2B5EF4-FFF2-40B4-BE49-F238E27FC236}">
              <a16:creationId xmlns:a16="http://schemas.microsoft.com/office/drawing/2014/main" id="{00000000-0008-0000-0500-00001C010000}"/>
            </a:ext>
          </a:extLst>
        </xdr:cNvPr>
        <xdr:cNvSpPr txBox="1"/>
      </xdr:nvSpPr>
      <xdr:spPr bwMode="auto">
        <a:xfrm>
          <a:off x="12852400" y="330200"/>
          <a:ext cx="7416800" cy="6070600"/>
        </a:xfrm>
        <a:prstGeom prst="rect">
          <a:avLst/>
        </a:prstGeom>
        <a:solidFill>
          <a:srgbClr val="FFFFCC"/>
        </a:solidFill>
        <a:ln w="25400" algn="ctr">
          <a:solidFill>
            <a:srgbClr val="00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400" b="0" i="0" u="none" strike="noStrike" kern="0" cap="none" spc="0" normalizeH="0" baseline="0" noProof="0">
              <a:ln>
                <a:noFill/>
              </a:ln>
              <a:solidFill>
                <a:srgbClr val="FF0000"/>
              </a:solidFill>
              <a:effectLst/>
              <a:uLnTx/>
              <a:uFillTx/>
            </a:rPr>
            <a:t>【</a:t>
          </a:r>
          <a:r>
            <a:rPr kumimoji="1" lang="ja-JP" altLang="en-US" sz="4400" b="0" i="0" u="none" strike="noStrike" kern="0" cap="none" spc="0" normalizeH="0" baseline="0" noProof="0">
              <a:ln>
                <a:noFill/>
              </a:ln>
              <a:solidFill>
                <a:srgbClr val="FF0000"/>
              </a:solidFill>
              <a:effectLst/>
              <a:uLnTx/>
              <a:uFillTx/>
            </a:rPr>
            <a:t>２園目　印刷</a:t>
          </a:r>
          <a:r>
            <a:rPr kumimoji="1" lang="en-US" altLang="ja-JP" sz="4400" b="0" i="0" u="none" strike="noStrike" kern="0" cap="none" spc="0" normalizeH="0" baseline="0" noProof="0">
              <a:ln>
                <a:noFill/>
              </a:ln>
              <a:solidFill>
                <a:srgbClr val="FF0000"/>
              </a:solidFill>
              <a:effectLst/>
              <a:uLnTx/>
              <a:uFillTx/>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印刷すると、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「３枚１セットの調査票」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が、出てきます。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都道府県に提出してください。</a:t>
          </a:r>
        </a:p>
      </xdr:txBody>
    </xdr:sp>
    <xdr:clientData/>
  </xdr:twoCellAnchor>
  <xdr:twoCellAnchor>
    <xdr:from>
      <xdr:col>4</xdr:col>
      <xdr:colOff>12700</xdr:colOff>
      <xdr:row>3</xdr:row>
      <xdr:rowOff>38100</xdr:rowOff>
    </xdr:from>
    <xdr:to>
      <xdr:col>9</xdr:col>
      <xdr:colOff>107950</xdr:colOff>
      <xdr:row>5</xdr:row>
      <xdr:rowOff>92075</xdr:rowOff>
    </xdr:to>
    <xdr:sp macro="" textlink="">
      <xdr:nvSpPr>
        <xdr:cNvPr id="285" name="Oval 1">
          <a:extLst>
            <a:ext uri="{FF2B5EF4-FFF2-40B4-BE49-F238E27FC236}">
              <a16:creationId xmlns:a16="http://schemas.microsoft.com/office/drawing/2014/main" id="{CBC88A2B-62AB-4450-8C32-A9D502BF0779}"/>
            </a:ext>
          </a:extLst>
        </xdr:cNvPr>
        <xdr:cNvSpPr>
          <a:spLocks noChangeArrowheads="1"/>
        </xdr:cNvSpPr>
      </xdr:nvSpPr>
      <xdr:spPr bwMode="auto">
        <a:xfrm>
          <a:off x="190500" y="38100"/>
          <a:ext cx="666750" cy="6635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86</xdr:col>
      <xdr:colOff>19050</xdr:colOff>
      <xdr:row>13</xdr:row>
      <xdr:rowOff>9525</xdr:rowOff>
    </xdr:from>
    <xdr:to>
      <xdr:col>86</xdr:col>
      <xdr:colOff>19050</xdr:colOff>
      <xdr:row>13</xdr:row>
      <xdr:rowOff>9525</xdr:rowOff>
    </xdr:to>
    <xdr:sp macro="" textlink="">
      <xdr:nvSpPr>
        <xdr:cNvPr id="286" name="Line 34">
          <a:extLst>
            <a:ext uri="{FF2B5EF4-FFF2-40B4-BE49-F238E27FC236}">
              <a16:creationId xmlns:a16="http://schemas.microsoft.com/office/drawing/2014/main" id="{F4C71868-4437-4C6A-B6DA-BEE28D578979}"/>
            </a:ext>
          </a:extLst>
        </xdr:cNvPr>
        <xdr:cNvSpPr>
          <a:spLocks noChangeShapeType="1"/>
        </xdr:cNvSpPr>
      </xdr:nvSpPr>
      <xdr:spPr bwMode="auto">
        <a:xfrm>
          <a:off x="10553700"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287" name="Line 35">
          <a:extLst>
            <a:ext uri="{FF2B5EF4-FFF2-40B4-BE49-F238E27FC236}">
              <a16:creationId xmlns:a16="http://schemas.microsoft.com/office/drawing/2014/main" id="{AC069A90-3162-4231-B7C1-54B29C419D41}"/>
            </a:ext>
          </a:extLst>
        </xdr:cNvPr>
        <xdr:cNvSpPr>
          <a:spLocks noChangeShapeType="1"/>
        </xdr:cNvSpPr>
      </xdr:nvSpPr>
      <xdr:spPr bwMode="auto">
        <a:xfrm>
          <a:off x="10553700" y="34766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0</xdr:rowOff>
    </xdr:from>
    <xdr:to>
      <xdr:col>91</xdr:col>
      <xdr:colOff>2</xdr:colOff>
      <xdr:row>13</xdr:row>
      <xdr:rowOff>1</xdr:rowOff>
    </xdr:to>
    <xdr:grpSp>
      <xdr:nvGrpSpPr>
        <xdr:cNvPr id="288" name="グループ化 1">
          <a:extLst>
            <a:ext uri="{FF2B5EF4-FFF2-40B4-BE49-F238E27FC236}">
              <a16:creationId xmlns:a16="http://schemas.microsoft.com/office/drawing/2014/main" id="{B446664E-5DC8-4228-96A9-59AB7AD39DD8}"/>
            </a:ext>
          </a:extLst>
        </xdr:cNvPr>
        <xdr:cNvGrpSpPr>
          <a:grpSpLocks/>
        </xdr:cNvGrpSpPr>
      </xdr:nvGrpSpPr>
      <xdr:grpSpPr bwMode="auto">
        <a:xfrm>
          <a:off x="8798560" y="2336800"/>
          <a:ext cx="1188722" cy="436881"/>
          <a:chOff x="9715501" y="3148857"/>
          <a:chExt cx="1311090" cy="257731"/>
        </a:xfrm>
      </xdr:grpSpPr>
      <xdr:sp macro="" textlink="">
        <xdr:nvSpPr>
          <xdr:cNvPr id="291" name="Line 37">
            <a:extLst>
              <a:ext uri="{FF2B5EF4-FFF2-40B4-BE49-F238E27FC236}">
                <a16:creationId xmlns:a16="http://schemas.microsoft.com/office/drawing/2014/main" id="{E3C50339-476C-4F59-B96C-184AECC3A3FC}"/>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82" name="Line 37">
            <a:extLst>
              <a:ext uri="{FF2B5EF4-FFF2-40B4-BE49-F238E27FC236}">
                <a16:creationId xmlns:a16="http://schemas.microsoft.com/office/drawing/2014/main" id="{7AFA6B3A-A6A3-441A-A753-595FB006E6C4}"/>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83" name="Line 37">
            <a:extLst>
              <a:ext uri="{FF2B5EF4-FFF2-40B4-BE49-F238E27FC236}">
                <a16:creationId xmlns:a16="http://schemas.microsoft.com/office/drawing/2014/main" id="{CE593E40-BDD9-4685-9934-8E7E272DD96A}"/>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79</xdr:col>
      <xdr:colOff>9525</xdr:colOff>
      <xdr:row>13</xdr:row>
      <xdr:rowOff>0</xdr:rowOff>
    </xdr:from>
    <xdr:to>
      <xdr:col>80</xdr:col>
      <xdr:colOff>139701</xdr:colOff>
      <xdr:row>13</xdr:row>
      <xdr:rowOff>101600</xdr:rowOff>
    </xdr:to>
    <xdr:grpSp>
      <xdr:nvGrpSpPr>
        <xdr:cNvPr id="384" name="グループ化 1">
          <a:extLst>
            <a:ext uri="{FF2B5EF4-FFF2-40B4-BE49-F238E27FC236}">
              <a16:creationId xmlns:a16="http://schemas.microsoft.com/office/drawing/2014/main" id="{F13E2A20-09A5-4147-9E5B-167774BEF64A}"/>
            </a:ext>
          </a:extLst>
        </xdr:cNvPr>
        <xdr:cNvGrpSpPr>
          <a:grpSpLocks/>
        </xdr:cNvGrpSpPr>
      </xdr:nvGrpSpPr>
      <xdr:grpSpPr bwMode="auto">
        <a:xfrm>
          <a:off x="8543925" y="2773680"/>
          <a:ext cx="241936" cy="101600"/>
          <a:chOff x="5778500" y="10467975"/>
          <a:chExt cx="123825" cy="107950"/>
        </a:xfrm>
      </xdr:grpSpPr>
      <xdr:sp macro="" textlink="">
        <xdr:nvSpPr>
          <xdr:cNvPr id="385" name="Line 80">
            <a:extLst>
              <a:ext uri="{FF2B5EF4-FFF2-40B4-BE49-F238E27FC236}">
                <a16:creationId xmlns:a16="http://schemas.microsoft.com/office/drawing/2014/main" id="{6D434568-3508-44FC-A3DF-D378D31422FE}"/>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86" name="Line 81">
            <a:extLst>
              <a:ext uri="{FF2B5EF4-FFF2-40B4-BE49-F238E27FC236}">
                <a16:creationId xmlns:a16="http://schemas.microsoft.com/office/drawing/2014/main" id="{5709F209-2BF2-4F41-BDAA-8D67F2D26102}"/>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13</xdr:row>
      <xdr:rowOff>9525</xdr:rowOff>
    </xdr:from>
    <xdr:to>
      <xdr:col>86</xdr:col>
      <xdr:colOff>19050</xdr:colOff>
      <xdr:row>13</xdr:row>
      <xdr:rowOff>9525</xdr:rowOff>
    </xdr:to>
    <xdr:sp macro="" textlink="">
      <xdr:nvSpPr>
        <xdr:cNvPr id="387" name="Line 34">
          <a:extLst>
            <a:ext uri="{FF2B5EF4-FFF2-40B4-BE49-F238E27FC236}">
              <a16:creationId xmlns:a16="http://schemas.microsoft.com/office/drawing/2014/main" id="{E917DCC7-A20B-4207-894F-A5BB9B7B5586}"/>
            </a:ext>
          </a:extLst>
        </xdr:cNvPr>
        <xdr:cNvSpPr>
          <a:spLocks noChangeShapeType="1"/>
        </xdr:cNvSpPr>
      </xdr:nvSpPr>
      <xdr:spPr bwMode="auto">
        <a:xfrm>
          <a:off x="10477500" y="28194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88" name="Line 35">
          <a:extLst>
            <a:ext uri="{FF2B5EF4-FFF2-40B4-BE49-F238E27FC236}">
              <a16:creationId xmlns:a16="http://schemas.microsoft.com/office/drawing/2014/main" id="{209DE5F4-BD28-4DCB-BF0C-EEEAE78903BC}"/>
            </a:ext>
          </a:extLst>
        </xdr:cNvPr>
        <xdr:cNvSpPr>
          <a:spLocks noChangeShapeType="1"/>
        </xdr:cNvSpPr>
      </xdr:nvSpPr>
      <xdr:spPr bwMode="auto">
        <a:xfrm>
          <a:off x="10477500" y="28194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57150</xdr:rowOff>
    </xdr:from>
    <xdr:to>
      <xdr:col>91</xdr:col>
      <xdr:colOff>0</xdr:colOff>
      <xdr:row>13</xdr:row>
      <xdr:rowOff>0</xdr:rowOff>
    </xdr:to>
    <xdr:grpSp>
      <xdr:nvGrpSpPr>
        <xdr:cNvPr id="389" name="グループ化 1">
          <a:extLst>
            <a:ext uri="{FF2B5EF4-FFF2-40B4-BE49-F238E27FC236}">
              <a16:creationId xmlns:a16="http://schemas.microsoft.com/office/drawing/2014/main" id="{4DBCB36B-F352-4F8C-9814-6910BDD25968}"/>
            </a:ext>
          </a:extLst>
        </xdr:cNvPr>
        <xdr:cNvGrpSpPr>
          <a:grpSpLocks/>
        </xdr:cNvGrpSpPr>
      </xdr:nvGrpSpPr>
      <xdr:grpSpPr bwMode="auto">
        <a:xfrm>
          <a:off x="8798560" y="2393950"/>
          <a:ext cx="1188720" cy="379730"/>
          <a:chOff x="9715500" y="3148853"/>
          <a:chExt cx="1311088" cy="257735"/>
        </a:xfrm>
      </xdr:grpSpPr>
      <xdr:sp macro="" textlink="">
        <xdr:nvSpPr>
          <xdr:cNvPr id="390" name="Line 37">
            <a:extLst>
              <a:ext uri="{FF2B5EF4-FFF2-40B4-BE49-F238E27FC236}">
                <a16:creationId xmlns:a16="http://schemas.microsoft.com/office/drawing/2014/main" id="{F5C78F89-5A63-4088-9F5A-AB0B1189DA24}"/>
              </a:ext>
            </a:extLst>
          </xdr:cNvPr>
          <xdr:cNvSpPr>
            <a:spLocks noChangeShapeType="1"/>
          </xdr:cNvSpPr>
        </xdr:nvSpPr>
        <xdr:spPr bwMode="auto">
          <a:xfrm>
            <a:off x="9715500"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1" name="Line 37">
            <a:extLst>
              <a:ext uri="{FF2B5EF4-FFF2-40B4-BE49-F238E27FC236}">
                <a16:creationId xmlns:a16="http://schemas.microsoft.com/office/drawing/2014/main" id="{52DADDDF-EEB7-4FD6-AF8F-09103ABCD3C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2" name="Line 37">
            <a:extLst>
              <a:ext uri="{FF2B5EF4-FFF2-40B4-BE49-F238E27FC236}">
                <a16:creationId xmlns:a16="http://schemas.microsoft.com/office/drawing/2014/main" id="{B720BE30-BA5F-4869-993B-55B0FB884E71}"/>
              </a:ext>
            </a:extLst>
          </xdr:cNvPr>
          <xdr:cNvSpPr>
            <a:spLocks noChangeShapeType="1"/>
          </xdr:cNvSpPr>
        </xdr:nvSpPr>
        <xdr:spPr bwMode="auto">
          <a:xfrm>
            <a:off x="11026588" y="3148853"/>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13</xdr:row>
      <xdr:rowOff>9525</xdr:rowOff>
    </xdr:from>
    <xdr:to>
      <xdr:col>86</xdr:col>
      <xdr:colOff>19050</xdr:colOff>
      <xdr:row>13</xdr:row>
      <xdr:rowOff>9525</xdr:rowOff>
    </xdr:to>
    <xdr:sp macro="" textlink="">
      <xdr:nvSpPr>
        <xdr:cNvPr id="393" name="Line 34">
          <a:extLst>
            <a:ext uri="{FF2B5EF4-FFF2-40B4-BE49-F238E27FC236}">
              <a16:creationId xmlns:a16="http://schemas.microsoft.com/office/drawing/2014/main" id="{427065A1-E6FB-4FD0-9A28-99F5230BBD12}"/>
            </a:ext>
          </a:extLst>
        </xdr:cNvPr>
        <xdr:cNvSpPr>
          <a:spLocks noChangeShapeType="1"/>
        </xdr:cNvSpPr>
      </xdr:nvSpPr>
      <xdr:spPr bwMode="auto">
        <a:xfrm>
          <a:off x="10477500" y="28194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94" name="Line 35">
          <a:extLst>
            <a:ext uri="{FF2B5EF4-FFF2-40B4-BE49-F238E27FC236}">
              <a16:creationId xmlns:a16="http://schemas.microsoft.com/office/drawing/2014/main" id="{3AEF15FA-4B05-4915-B064-A3B0215D7927}"/>
            </a:ext>
          </a:extLst>
        </xdr:cNvPr>
        <xdr:cNvSpPr>
          <a:spLocks noChangeShapeType="1"/>
        </xdr:cNvSpPr>
      </xdr:nvSpPr>
      <xdr:spPr bwMode="auto">
        <a:xfrm>
          <a:off x="10477500" y="28194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95" name="Line 34">
          <a:extLst>
            <a:ext uri="{FF2B5EF4-FFF2-40B4-BE49-F238E27FC236}">
              <a16:creationId xmlns:a16="http://schemas.microsoft.com/office/drawing/2014/main" id="{C98B3F24-D924-458C-9FBA-067BBCCE3DA8}"/>
            </a:ext>
          </a:extLst>
        </xdr:cNvPr>
        <xdr:cNvSpPr>
          <a:spLocks noChangeShapeType="1"/>
        </xdr:cNvSpPr>
      </xdr:nvSpPr>
      <xdr:spPr bwMode="auto">
        <a:xfrm>
          <a:off x="10477500" y="28194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96" name="Line 35">
          <a:extLst>
            <a:ext uri="{FF2B5EF4-FFF2-40B4-BE49-F238E27FC236}">
              <a16:creationId xmlns:a16="http://schemas.microsoft.com/office/drawing/2014/main" id="{7616FA2D-A790-4915-BE61-1D0587AB5EEA}"/>
            </a:ext>
          </a:extLst>
        </xdr:cNvPr>
        <xdr:cNvSpPr>
          <a:spLocks noChangeShapeType="1"/>
        </xdr:cNvSpPr>
      </xdr:nvSpPr>
      <xdr:spPr bwMode="auto">
        <a:xfrm>
          <a:off x="10477500" y="28194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97" name="Line 34">
          <a:extLst>
            <a:ext uri="{FF2B5EF4-FFF2-40B4-BE49-F238E27FC236}">
              <a16:creationId xmlns:a16="http://schemas.microsoft.com/office/drawing/2014/main" id="{357EAF49-9641-47B5-9495-30B63A64A0B2}"/>
            </a:ext>
          </a:extLst>
        </xdr:cNvPr>
        <xdr:cNvSpPr>
          <a:spLocks noChangeShapeType="1"/>
        </xdr:cNvSpPr>
      </xdr:nvSpPr>
      <xdr:spPr bwMode="auto">
        <a:xfrm>
          <a:off x="10477500" y="28194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98" name="Line 35">
          <a:extLst>
            <a:ext uri="{FF2B5EF4-FFF2-40B4-BE49-F238E27FC236}">
              <a16:creationId xmlns:a16="http://schemas.microsoft.com/office/drawing/2014/main" id="{39019094-C3EA-4315-BE3B-6BD4D52A505B}"/>
            </a:ext>
          </a:extLst>
        </xdr:cNvPr>
        <xdr:cNvSpPr>
          <a:spLocks noChangeShapeType="1"/>
        </xdr:cNvSpPr>
      </xdr:nvSpPr>
      <xdr:spPr bwMode="auto">
        <a:xfrm>
          <a:off x="10477500" y="28194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64</xdr:row>
      <xdr:rowOff>0</xdr:rowOff>
    </xdr:from>
    <xdr:to>
      <xdr:col>86</xdr:col>
      <xdr:colOff>0</xdr:colOff>
      <xdr:row>64</xdr:row>
      <xdr:rowOff>0</xdr:rowOff>
    </xdr:to>
    <xdr:sp macro="" textlink="">
      <xdr:nvSpPr>
        <xdr:cNvPr id="415" name="Line 4">
          <a:extLst>
            <a:ext uri="{FF2B5EF4-FFF2-40B4-BE49-F238E27FC236}">
              <a16:creationId xmlns:a16="http://schemas.microsoft.com/office/drawing/2014/main" id="{91AD0333-7DFF-42E1-B487-2AA95005138F}"/>
            </a:ext>
          </a:extLst>
        </xdr:cNvPr>
        <xdr:cNvSpPr>
          <a:spLocks noChangeShapeType="1"/>
        </xdr:cNvSpPr>
      </xdr:nvSpPr>
      <xdr:spPr bwMode="auto">
        <a:xfrm>
          <a:off x="10458450"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416" name="Line 5">
          <a:extLst>
            <a:ext uri="{FF2B5EF4-FFF2-40B4-BE49-F238E27FC236}">
              <a16:creationId xmlns:a16="http://schemas.microsoft.com/office/drawing/2014/main" id="{EBE31AD1-6772-4EA4-B1A4-C323A2E1CD4A}"/>
            </a:ext>
          </a:extLst>
        </xdr:cNvPr>
        <xdr:cNvSpPr>
          <a:spLocks noChangeShapeType="1"/>
        </xdr:cNvSpPr>
      </xdr:nvSpPr>
      <xdr:spPr bwMode="auto">
        <a:xfrm>
          <a:off x="1071562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417" name="Line 6">
          <a:extLst>
            <a:ext uri="{FF2B5EF4-FFF2-40B4-BE49-F238E27FC236}">
              <a16:creationId xmlns:a16="http://schemas.microsoft.com/office/drawing/2014/main" id="{D96D86B8-C415-4EED-9209-7815BCA4C3DD}"/>
            </a:ext>
          </a:extLst>
        </xdr:cNvPr>
        <xdr:cNvSpPr>
          <a:spLocks noChangeShapeType="1"/>
        </xdr:cNvSpPr>
      </xdr:nvSpPr>
      <xdr:spPr bwMode="auto">
        <a:xfrm>
          <a:off x="1096327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418" name="Line 7">
          <a:extLst>
            <a:ext uri="{FF2B5EF4-FFF2-40B4-BE49-F238E27FC236}">
              <a16:creationId xmlns:a16="http://schemas.microsoft.com/office/drawing/2014/main" id="{D4CF88D2-10A1-4683-AE21-59A6EFD3737E}"/>
            </a:ext>
          </a:extLst>
        </xdr:cNvPr>
        <xdr:cNvSpPr>
          <a:spLocks noChangeShapeType="1"/>
        </xdr:cNvSpPr>
      </xdr:nvSpPr>
      <xdr:spPr bwMode="auto">
        <a:xfrm>
          <a:off x="11239500"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419" name="Line 8">
          <a:extLst>
            <a:ext uri="{FF2B5EF4-FFF2-40B4-BE49-F238E27FC236}">
              <a16:creationId xmlns:a16="http://schemas.microsoft.com/office/drawing/2014/main" id="{05414E7C-0D77-4EA4-AD6B-60DB3B57A1F2}"/>
            </a:ext>
          </a:extLst>
        </xdr:cNvPr>
        <xdr:cNvSpPr>
          <a:spLocks noChangeShapeType="1"/>
        </xdr:cNvSpPr>
      </xdr:nvSpPr>
      <xdr:spPr bwMode="auto">
        <a:xfrm>
          <a:off x="11487150"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420" name="Line 11">
          <a:extLst>
            <a:ext uri="{FF2B5EF4-FFF2-40B4-BE49-F238E27FC236}">
              <a16:creationId xmlns:a16="http://schemas.microsoft.com/office/drawing/2014/main" id="{C2C2B666-060A-4C2E-A691-36E808EAC4B2}"/>
            </a:ext>
          </a:extLst>
        </xdr:cNvPr>
        <xdr:cNvSpPr>
          <a:spLocks noChangeShapeType="1"/>
        </xdr:cNvSpPr>
      </xdr:nvSpPr>
      <xdr:spPr bwMode="auto">
        <a:xfrm>
          <a:off x="1018222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421" name="Line 12">
          <a:extLst>
            <a:ext uri="{FF2B5EF4-FFF2-40B4-BE49-F238E27FC236}">
              <a16:creationId xmlns:a16="http://schemas.microsoft.com/office/drawing/2014/main" id="{3E9DCF60-9438-4875-8E9B-680CBD53A974}"/>
            </a:ext>
          </a:extLst>
        </xdr:cNvPr>
        <xdr:cNvSpPr>
          <a:spLocks noChangeShapeType="1"/>
        </xdr:cNvSpPr>
      </xdr:nvSpPr>
      <xdr:spPr bwMode="auto">
        <a:xfrm>
          <a:off x="1058227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422" name="Line 13">
          <a:extLst>
            <a:ext uri="{FF2B5EF4-FFF2-40B4-BE49-F238E27FC236}">
              <a16:creationId xmlns:a16="http://schemas.microsoft.com/office/drawing/2014/main" id="{5EA6EE36-84AE-4121-BDCF-7D38DD674A7A}"/>
            </a:ext>
          </a:extLst>
        </xdr:cNvPr>
        <xdr:cNvSpPr>
          <a:spLocks noChangeShapeType="1"/>
        </xdr:cNvSpPr>
      </xdr:nvSpPr>
      <xdr:spPr bwMode="auto">
        <a:xfrm>
          <a:off x="10839450"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423" name="Line 14">
          <a:extLst>
            <a:ext uri="{FF2B5EF4-FFF2-40B4-BE49-F238E27FC236}">
              <a16:creationId xmlns:a16="http://schemas.microsoft.com/office/drawing/2014/main" id="{222F329F-9887-48BF-B6BE-B500ED975D10}"/>
            </a:ext>
          </a:extLst>
        </xdr:cNvPr>
        <xdr:cNvSpPr>
          <a:spLocks noChangeShapeType="1"/>
        </xdr:cNvSpPr>
      </xdr:nvSpPr>
      <xdr:spPr bwMode="auto">
        <a:xfrm>
          <a:off x="1161097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424" name="Line 15">
          <a:extLst>
            <a:ext uri="{FF2B5EF4-FFF2-40B4-BE49-F238E27FC236}">
              <a16:creationId xmlns:a16="http://schemas.microsoft.com/office/drawing/2014/main" id="{96ACBF1B-8992-493B-B095-05233B63D157}"/>
            </a:ext>
          </a:extLst>
        </xdr:cNvPr>
        <xdr:cNvSpPr>
          <a:spLocks noChangeShapeType="1"/>
        </xdr:cNvSpPr>
      </xdr:nvSpPr>
      <xdr:spPr bwMode="auto">
        <a:xfrm>
          <a:off x="11087100"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425" name="Line 16">
          <a:extLst>
            <a:ext uri="{FF2B5EF4-FFF2-40B4-BE49-F238E27FC236}">
              <a16:creationId xmlns:a16="http://schemas.microsoft.com/office/drawing/2014/main" id="{6A1AD15A-D2FB-4CAD-97FC-A390B2F3ECAF}"/>
            </a:ext>
          </a:extLst>
        </xdr:cNvPr>
        <xdr:cNvSpPr>
          <a:spLocks noChangeShapeType="1"/>
        </xdr:cNvSpPr>
      </xdr:nvSpPr>
      <xdr:spPr bwMode="auto">
        <a:xfrm>
          <a:off x="1136332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64</xdr:row>
      <xdr:rowOff>0</xdr:rowOff>
    </xdr:from>
    <xdr:to>
      <xdr:col>86</xdr:col>
      <xdr:colOff>0</xdr:colOff>
      <xdr:row>64</xdr:row>
      <xdr:rowOff>0</xdr:rowOff>
    </xdr:to>
    <xdr:sp macro="" textlink="">
      <xdr:nvSpPr>
        <xdr:cNvPr id="426" name="Line 4">
          <a:extLst>
            <a:ext uri="{FF2B5EF4-FFF2-40B4-BE49-F238E27FC236}">
              <a16:creationId xmlns:a16="http://schemas.microsoft.com/office/drawing/2014/main" id="{7B9C3D93-98DD-4283-B876-FF766EDBE1EE}"/>
            </a:ext>
          </a:extLst>
        </xdr:cNvPr>
        <xdr:cNvSpPr>
          <a:spLocks noChangeShapeType="1"/>
        </xdr:cNvSpPr>
      </xdr:nvSpPr>
      <xdr:spPr bwMode="auto">
        <a:xfrm>
          <a:off x="10458450"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427" name="Line 5">
          <a:extLst>
            <a:ext uri="{FF2B5EF4-FFF2-40B4-BE49-F238E27FC236}">
              <a16:creationId xmlns:a16="http://schemas.microsoft.com/office/drawing/2014/main" id="{EA854856-2A15-424F-940E-51E22FA70BC6}"/>
            </a:ext>
          </a:extLst>
        </xdr:cNvPr>
        <xdr:cNvSpPr>
          <a:spLocks noChangeShapeType="1"/>
        </xdr:cNvSpPr>
      </xdr:nvSpPr>
      <xdr:spPr bwMode="auto">
        <a:xfrm>
          <a:off x="1071562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428" name="Line 6">
          <a:extLst>
            <a:ext uri="{FF2B5EF4-FFF2-40B4-BE49-F238E27FC236}">
              <a16:creationId xmlns:a16="http://schemas.microsoft.com/office/drawing/2014/main" id="{52496597-F669-401C-B9F4-DB0830B3A7CE}"/>
            </a:ext>
          </a:extLst>
        </xdr:cNvPr>
        <xdr:cNvSpPr>
          <a:spLocks noChangeShapeType="1"/>
        </xdr:cNvSpPr>
      </xdr:nvSpPr>
      <xdr:spPr bwMode="auto">
        <a:xfrm>
          <a:off x="1096327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429" name="Line 7">
          <a:extLst>
            <a:ext uri="{FF2B5EF4-FFF2-40B4-BE49-F238E27FC236}">
              <a16:creationId xmlns:a16="http://schemas.microsoft.com/office/drawing/2014/main" id="{EFB56315-4E10-43CB-BA36-800C3976AD58}"/>
            </a:ext>
          </a:extLst>
        </xdr:cNvPr>
        <xdr:cNvSpPr>
          <a:spLocks noChangeShapeType="1"/>
        </xdr:cNvSpPr>
      </xdr:nvSpPr>
      <xdr:spPr bwMode="auto">
        <a:xfrm>
          <a:off x="11239500"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430" name="Line 8">
          <a:extLst>
            <a:ext uri="{FF2B5EF4-FFF2-40B4-BE49-F238E27FC236}">
              <a16:creationId xmlns:a16="http://schemas.microsoft.com/office/drawing/2014/main" id="{BC8DB20B-BFAD-4A7C-BAC7-55682DC8CDE2}"/>
            </a:ext>
          </a:extLst>
        </xdr:cNvPr>
        <xdr:cNvSpPr>
          <a:spLocks noChangeShapeType="1"/>
        </xdr:cNvSpPr>
      </xdr:nvSpPr>
      <xdr:spPr bwMode="auto">
        <a:xfrm>
          <a:off x="11487150"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431" name="Line 11">
          <a:extLst>
            <a:ext uri="{FF2B5EF4-FFF2-40B4-BE49-F238E27FC236}">
              <a16:creationId xmlns:a16="http://schemas.microsoft.com/office/drawing/2014/main" id="{4F79C0F4-D196-4500-885F-EA16D78CEA41}"/>
            </a:ext>
          </a:extLst>
        </xdr:cNvPr>
        <xdr:cNvSpPr>
          <a:spLocks noChangeShapeType="1"/>
        </xdr:cNvSpPr>
      </xdr:nvSpPr>
      <xdr:spPr bwMode="auto">
        <a:xfrm>
          <a:off x="1018222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432" name="Line 12">
          <a:extLst>
            <a:ext uri="{FF2B5EF4-FFF2-40B4-BE49-F238E27FC236}">
              <a16:creationId xmlns:a16="http://schemas.microsoft.com/office/drawing/2014/main" id="{FBF463CB-2559-4706-9D96-9CF623590C8B}"/>
            </a:ext>
          </a:extLst>
        </xdr:cNvPr>
        <xdr:cNvSpPr>
          <a:spLocks noChangeShapeType="1"/>
        </xdr:cNvSpPr>
      </xdr:nvSpPr>
      <xdr:spPr bwMode="auto">
        <a:xfrm>
          <a:off x="1058227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433" name="Line 13">
          <a:extLst>
            <a:ext uri="{FF2B5EF4-FFF2-40B4-BE49-F238E27FC236}">
              <a16:creationId xmlns:a16="http://schemas.microsoft.com/office/drawing/2014/main" id="{667A8C4D-AD59-487B-832E-234189FF3C6D}"/>
            </a:ext>
          </a:extLst>
        </xdr:cNvPr>
        <xdr:cNvSpPr>
          <a:spLocks noChangeShapeType="1"/>
        </xdr:cNvSpPr>
      </xdr:nvSpPr>
      <xdr:spPr bwMode="auto">
        <a:xfrm>
          <a:off x="10839450"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434" name="Line 14">
          <a:extLst>
            <a:ext uri="{FF2B5EF4-FFF2-40B4-BE49-F238E27FC236}">
              <a16:creationId xmlns:a16="http://schemas.microsoft.com/office/drawing/2014/main" id="{41406DAD-633F-46EA-8931-16BFC7F727D3}"/>
            </a:ext>
          </a:extLst>
        </xdr:cNvPr>
        <xdr:cNvSpPr>
          <a:spLocks noChangeShapeType="1"/>
        </xdr:cNvSpPr>
      </xdr:nvSpPr>
      <xdr:spPr bwMode="auto">
        <a:xfrm>
          <a:off x="1161097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435" name="Line 15">
          <a:extLst>
            <a:ext uri="{FF2B5EF4-FFF2-40B4-BE49-F238E27FC236}">
              <a16:creationId xmlns:a16="http://schemas.microsoft.com/office/drawing/2014/main" id="{A3C61482-4D94-4FBC-BDC5-89F0C2C12928}"/>
            </a:ext>
          </a:extLst>
        </xdr:cNvPr>
        <xdr:cNvSpPr>
          <a:spLocks noChangeShapeType="1"/>
        </xdr:cNvSpPr>
      </xdr:nvSpPr>
      <xdr:spPr bwMode="auto">
        <a:xfrm>
          <a:off x="11087100"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436" name="Line 16">
          <a:extLst>
            <a:ext uri="{FF2B5EF4-FFF2-40B4-BE49-F238E27FC236}">
              <a16:creationId xmlns:a16="http://schemas.microsoft.com/office/drawing/2014/main" id="{F16939DD-5173-4D4B-979C-DB29486E8C9D}"/>
            </a:ext>
          </a:extLst>
        </xdr:cNvPr>
        <xdr:cNvSpPr>
          <a:spLocks noChangeShapeType="1"/>
        </xdr:cNvSpPr>
      </xdr:nvSpPr>
      <xdr:spPr bwMode="auto">
        <a:xfrm>
          <a:off x="1136332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64</xdr:row>
      <xdr:rowOff>0</xdr:rowOff>
    </xdr:from>
    <xdr:to>
      <xdr:col>86</xdr:col>
      <xdr:colOff>0</xdr:colOff>
      <xdr:row>64</xdr:row>
      <xdr:rowOff>0</xdr:rowOff>
    </xdr:to>
    <xdr:sp macro="" textlink="">
      <xdr:nvSpPr>
        <xdr:cNvPr id="437" name="Line 4">
          <a:extLst>
            <a:ext uri="{FF2B5EF4-FFF2-40B4-BE49-F238E27FC236}">
              <a16:creationId xmlns:a16="http://schemas.microsoft.com/office/drawing/2014/main" id="{16456EC8-F0F4-41F3-A358-BBAF53CF78BA}"/>
            </a:ext>
          </a:extLst>
        </xdr:cNvPr>
        <xdr:cNvSpPr>
          <a:spLocks noChangeShapeType="1"/>
        </xdr:cNvSpPr>
      </xdr:nvSpPr>
      <xdr:spPr bwMode="auto">
        <a:xfrm>
          <a:off x="10458450"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438" name="Line 5">
          <a:extLst>
            <a:ext uri="{FF2B5EF4-FFF2-40B4-BE49-F238E27FC236}">
              <a16:creationId xmlns:a16="http://schemas.microsoft.com/office/drawing/2014/main" id="{B751B384-D608-4318-8F28-33AD36AF71B0}"/>
            </a:ext>
          </a:extLst>
        </xdr:cNvPr>
        <xdr:cNvSpPr>
          <a:spLocks noChangeShapeType="1"/>
        </xdr:cNvSpPr>
      </xdr:nvSpPr>
      <xdr:spPr bwMode="auto">
        <a:xfrm>
          <a:off x="1071562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439" name="Line 6">
          <a:extLst>
            <a:ext uri="{FF2B5EF4-FFF2-40B4-BE49-F238E27FC236}">
              <a16:creationId xmlns:a16="http://schemas.microsoft.com/office/drawing/2014/main" id="{CBCA0D7D-699D-4470-93CE-135BEB876C52}"/>
            </a:ext>
          </a:extLst>
        </xdr:cNvPr>
        <xdr:cNvSpPr>
          <a:spLocks noChangeShapeType="1"/>
        </xdr:cNvSpPr>
      </xdr:nvSpPr>
      <xdr:spPr bwMode="auto">
        <a:xfrm>
          <a:off x="1096327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440" name="Line 7">
          <a:extLst>
            <a:ext uri="{FF2B5EF4-FFF2-40B4-BE49-F238E27FC236}">
              <a16:creationId xmlns:a16="http://schemas.microsoft.com/office/drawing/2014/main" id="{EA0BE919-DD96-4343-B491-D2206DE273F9}"/>
            </a:ext>
          </a:extLst>
        </xdr:cNvPr>
        <xdr:cNvSpPr>
          <a:spLocks noChangeShapeType="1"/>
        </xdr:cNvSpPr>
      </xdr:nvSpPr>
      <xdr:spPr bwMode="auto">
        <a:xfrm>
          <a:off x="11239500"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441" name="Line 8">
          <a:extLst>
            <a:ext uri="{FF2B5EF4-FFF2-40B4-BE49-F238E27FC236}">
              <a16:creationId xmlns:a16="http://schemas.microsoft.com/office/drawing/2014/main" id="{44914903-2A53-4454-B77A-9D0FC3CB3876}"/>
            </a:ext>
          </a:extLst>
        </xdr:cNvPr>
        <xdr:cNvSpPr>
          <a:spLocks noChangeShapeType="1"/>
        </xdr:cNvSpPr>
      </xdr:nvSpPr>
      <xdr:spPr bwMode="auto">
        <a:xfrm>
          <a:off x="11487150"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442" name="Line 11">
          <a:extLst>
            <a:ext uri="{FF2B5EF4-FFF2-40B4-BE49-F238E27FC236}">
              <a16:creationId xmlns:a16="http://schemas.microsoft.com/office/drawing/2014/main" id="{57606AEB-2611-4F10-9010-3404D48C9673}"/>
            </a:ext>
          </a:extLst>
        </xdr:cNvPr>
        <xdr:cNvSpPr>
          <a:spLocks noChangeShapeType="1"/>
        </xdr:cNvSpPr>
      </xdr:nvSpPr>
      <xdr:spPr bwMode="auto">
        <a:xfrm>
          <a:off x="1018222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443" name="Line 12">
          <a:extLst>
            <a:ext uri="{FF2B5EF4-FFF2-40B4-BE49-F238E27FC236}">
              <a16:creationId xmlns:a16="http://schemas.microsoft.com/office/drawing/2014/main" id="{30F03FC9-63E2-4636-BA6B-2E70E6EE24C4}"/>
            </a:ext>
          </a:extLst>
        </xdr:cNvPr>
        <xdr:cNvSpPr>
          <a:spLocks noChangeShapeType="1"/>
        </xdr:cNvSpPr>
      </xdr:nvSpPr>
      <xdr:spPr bwMode="auto">
        <a:xfrm>
          <a:off x="1058227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444" name="Line 13">
          <a:extLst>
            <a:ext uri="{FF2B5EF4-FFF2-40B4-BE49-F238E27FC236}">
              <a16:creationId xmlns:a16="http://schemas.microsoft.com/office/drawing/2014/main" id="{F6A7F937-82BF-41BF-B071-272384B4DD3A}"/>
            </a:ext>
          </a:extLst>
        </xdr:cNvPr>
        <xdr:cNvSpPr>
          <a:spLocks noChangeShapeType="1"/>
        </xdr:cNvSpPr>
      </xdr:nvSpPr>
      <xdr:spPr bwMode="auto">
        <a:xfrm>
          <a:off x="10839450"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445" name="Line 14">
          <a:extLst>
            <a:ext uri="{FF2B5EF4-FFF2-40B4-BE49-F238E27FC236}">
              <a16:creationId xmlns:a16="http://schemas.microsoft.com/office/drawing/2014/main" id="{C965BDA1-FCBB-46FF-9C5E-E9CAF15B48DE}"/>
            </a:ext>
          </a:extLst>
        </xdr:cNvPr>
        <xdr:cNvSpPr>
          <a:spLocks noChangeShapeType="1"/>
        </xdr:cNvSpPr>
      </xdr:nvSpPr>
      <xdr:spPr bwMode="auto">
        <a:xfrm>
          <a:off x="1161097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446" name="Line 15">
          <a:extLst>
            <a:ext uri="{FF2B5EF4-FFF2-40B4-BE49-F238E27FC236}">
              <a16:creationId xmlns:a16="http://schemas.microsoft.com/office/drawing/2014/main" id="{DE6DD031-BBC2-4B9C-AB93-F212E1DA6C92}"/>
            </a:ext>
          </a:extLst>
        </xdr:cNvPr>
        <xdr:cNvSpPr>
          <a:spLocks noChangeShapeType="1"/>
        </xdr:cNvSpPr>
      </xdr:nvSpPr>
      <xdr:spPr bwMode="auto">
        <a:xfrm>
          <a:off x="11087100"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447" name="Line 16">
          <a:extLst>
            <a:ext uri="{FF2B5EF4-FFF2-40B4-BE49-F238E27FC236}">
              <a16:creationId xmlns:a16="http://schemas.microsoft.com/office/drawing/2014/main" id="{D643C29F-191A-4899-8308-D84D296FA8C4}"/>
            </a:ext>
          </a:extLst>
        </xdr:cNvPr>
        <xdr:cNvSpPr>
          <a:spLocks noChangeShapeType="1"/>
        </xdr:cNvSpPr>
      </xdr:nvSpPr>
      <xdr:spPr bwMode="auto">
        <a:xfrm>
          <a:off x="11363325" y="1615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78</xdr:col>
      <xdr:colOff>101600</xdr:colOff>
      <xdr:row>25</xdr:row>
      <xdr:rowOff>38100</xdr:rowOff>
    </xdr:from>
    <xdr:to>
      <xdr:col>79</xdr:col>
      <xdr:colOff>104775</xdr:colOff>
      <xdr:row>25</xdr:row>
      <xdr:rowOff>228600</xdr:rowOff>
    </xdr:to>
    <xdr:grpSp>
      <xdr:nvGrpSpPr>
        <xdr:cNvPr id="408" name="グループ化 1">
          <a:extLst>
            <a:ext uri="{FF2B5EF4-FFF2-40B4-BE49-F238E27FC236}">
              <a16:creationId xmlns:a16="http://schemas.microsoft.com/office/drawing/2014/main" id="{38079C6F-013E-43AC-8755-F1857252FE7C}"/>
            </a:ext>
          </a:extLst>
        </xdr:cNvPr>
        <xdr:cNvGrpSpPr>
          <a:grpSpLocks/>
        </xdr:cNvGrpSpPr>
      </xdr:nvGrpSpPr>
      <xdr:grpSpPr bwMode="auto">
        <a:xfrm>
          <a:off x="8524240" y="7109460"/>
          <a:ext cx="114935" cy="190500"/>
          <a:chOff x="5778500" y="10467975"/>
          <a:chExt cx="123825" cy="107950"/>
        </a:xfrm>
      </xdr:grpSpPr>
      <xdr:sp macro="" textlink="">
        <xdr:nvSpPr>
          <xdr:cNvPr id="409" name="Line 80">
            <a:extLst>
              <a:ext uri="{FF2B5EF4-FFF2-40B4-BE49-F238E27FC236}">
                <a16:creationId xmlns:a16="http://schemas.microsoft.com/office/drawing/2014/main" id="{DC457684-7322-4D93-A889-7AE7174A217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 name="Line 81">
            <a:extLst>
              <a:ext uri="{FF2B5EF4-FFF2-40B4-BE49-F238E27FC236}">
                <a16:creationId xmlns:a16="http://schemas.microsoft.com/office/drawing/2014/main" id="{2061438E-BFC7-462F-BB08-767FABD9D647}"/>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399" name="Oval 1429">
          <a:extLst>
            <a:ext uri="{FF2B5EF4-FFF2-40B4-BE49-F238E27FC236}">
              <a16:creationId xmlns:a16="http://schemas.microsoft.com/office/drawing/2014/main" id="{7462D6CC-F433-4CE5-92B8-5F02665B1515}"/>
            </a:ext>
          </a:extLst>
        </xdr:cNvPr>
        <xdr:cNvSpPr>
          <a:spLocks noChangeArrowheads="1"/>
        </xdr:cNvSpPr>
      </xdr:nvSpPr>
      <xdr:spPr bwMode="auto">
        <a:xfrm>
          <a:off x="2117725" y="498538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104774</xdr:colOff>
      <xdr:row>5</xdr:row>
      <xdr:rowOff>193675</xdr:rowOff>
    </xdr:from>
    <xdr:to>
      <xdr:col>25</xdr:col>
      <xdr:colOff>50799</xdr:colOff>
      <xdr:row>8</xdr:row>
      <xdr:rowOff>199571</xdr:rowOff>
    </xdr:to>
    <xdr:sp macro="" textlink="">
      <xdr:nvSpPr>
        <xdr:cNvPr id="3" name="Rectangle 2">
          <a:extLst>
            <a:ext uri="{FF2B5EF4-FFF2-40B4-BE49-F238E27FC236}">
              <a16:creationId xmlns:a16="http://schemas.microsoft.com/office/drawing/2014/main" id="{00000000-0008-0000-0600-000003000000}"/>
            </a:ext>
          </a:extLst>
        </xdr:cNvPr>
        <xdr:cNvSpPr>
          <a:spLocks noChangeArrowheads="1"/>
        </xdr:cNvSpPr>
      </xdr:nvSpPr>
      <xdr:spPr bwMode="auto">
        <a:xfrm>
          <a:off x="168274" y="841375"/>
          <a:ext cx="2638425" cy="920296"/>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4" name="Line 4">
          <a:extLst>
            <a:ext uri="{FF2B5EF4-FFF2-40B4-BE49-F238E27FC236}">
              <a16:creationId xmlns:a16="http://schemas.microsoft.com/office/drawing/2014/main" id="{00000000-0008-0000-0600-000004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 name="Line 5">
          <a:extLst>
            <a:ext uri="{FF2B5EF4-FFF2-40B4-BE49-F238E27FC236}">
              <a16:creationId xmlns:a16="http://schemas.microsoft.com/office/drawing/2014/main" id="{00000000-0008-0000-0600-000005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7" name="Line 7">
          <a:extLst>
            <a:ext uri="{FF2B5EF4-FFF2-40B4-BE49-F238E27FC236}">
              <a16:creationId xmlns:a16="http://schemas.microsoft.com/office/drawing/2014/main" id="{00000000-0008-0000-0600-000007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8" name="Line 8">
          <a:extLst>
            <a:ext uri="{FF2B5EF4-FFF2-40B4-BE49-F238E27FC236}">
              <a16:creationId xmlns:a16="http://schemas.microsoft.com/office/drawing/2014/main" id="{00000000-0008-0000-0600-000008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9" name="Line 11">
          <a:extLst>
            <a:ext uri="{FF2B5EF4-FFF2-40B4-BE49-F238E27FC236}">
              <a16:creationId xmlns:a16="http://schemas.microsoft.com/office/drawing/2014/main" id="{00000000-0008-0000-0600-000009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0" name="Line 12">
          <a:extLst>
            <a:ext uri="{FF2B5EF4-FFF2-40B4-BE49-F238E27FC236}">
              <a16:creationId xmlns:a16="http://schemas.microsoft.com/office/drawing/2014/main" id="{00000000-0008-0000-0600-00000A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1" name="Line 13">
          <a:extLst>
            <a:ext uri="{FF2B5EF4-FFF2-40B4-BE49-F238E27FC236}">
              <a16:creationId xmlns:a16="http://schemas.microsoft.com/office/drawing/2014/main" id="{00000000-0008-0000-0600-00000B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2" name="Line 14">
          <a:extLst>
            <a:ext uri="{FF2B5EF4-FFF2-40B4-BE49-F238E27FC236}">
              <a16:creationId xmlns:a16="http://schemas.microsoft.com/office/drawing/2014/main" id="{00000000-0008-0000-0600-00000C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 name="Line 15">
          <a:extLst>
            <a:ext uri="{FF2B5EF4-FFF2-40B4-BE49-F238E27FC236}">
              <a16:creationId xmlns:a16="http://schemas.microsoft.com/office/drawing/2014/main" id="{00000000-0008-0000-0600-00000D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4" name="Line 16">
          <a:extLst>
            <a:ext uri="{FF2B5EF4-FFF2-40B4-BE49-F238E27FC236}">
              <a16:creationId xmlns:a16="http://schemas.microsoft.com/office/drawing/2014/main" id="{00000000-0008-0000-0600-00000E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5" name="Line 34">
          <a:extLst>
            <a:ext uri="{FF2B5EF4-FFF2-40B4-BE49-F238E27FC236}">
              <a16:creationId xmlns:a16="http://schemas.microsoft.com/office/drawing/2014/main" id="{00000000-0008-0000-0600-00000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6" name="Line 35">
          <a:extLst>
            <a:ext uri="{FF2B5EF4-FFF2-40B4-BE49-F238E27FC236}">
              <a16:creationId xmlns:a16="http://schemas.microsoft.com/office/drawing/2014/main" id="{00000000-0008-0000-0600-00001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7" name="Line 39">
          <a:extLst>
            <a:ext uri="{FF2B5EF4-FFF2-40B4-BE49-F238E27FC236}">
              <a16:creationId xmlns:a16="http://schemas.microsoft.com/office/drawing/2014/main" id="{00000000-0008-0000-0600-00001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8" name="Line 40">
          <a:extLst>
            <a:ext uri="{FF2B5EF4-FFF2-40B4-BE49-F238E27FC236}">
              <a16:creationId xmlns:a16="http://schemas.microsoft.com/office/drawing/2014/main" id="{00000000-0008-0000-0600-00001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 name="Line 44">
          <a:extLst>
            <a:ext uri="{FF2B5EF4-FFF2-40B4-BE49-F238E27FC236}">
              <a16:creationId xmlns:a16="http://schemas.microsoft.com/office/drawing/2014/main" id="{00000000-0008-0000-0600-00001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 name="Line 45">
          <a:extLst>
            <a:ext uri="{FF2B5EF4-FFF2-40B4-BE49-F238E27FC236}">
              <a16:creationId xmlns:a16="http://schemas.microsoft.com/office/drawing/2014/main" id="{00000000-0008-0000-0600-00001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 name="Line 53">
          <a:extLst>
            <a:ext uri="{FF2B5EF4-FFF2-40B4-BE49-F238E27FC236}">
              <a16:creationId xmlns:a16="http://schemas.microsoft.com/office/drawing/2014/main" id="{00000000-0008-0000-0600-00001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 name="Line 54">
          <a:extLst>
            <a:ext uri="{FF2B5EF4-FFF2-40B4-BE49-F238E27FC236}">
              <a16:creationId xmlns:a16="http://schemas.microsoft.com/office/drawing/2014/main" id="{00000000-0008-0000-0600-00002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 name="Line 62">
          <a:extLst>
            <a:ext uri="{FF2B5EF4-FFF2-40B4-BE49-F238E27FC236}">
              <a16:creationId xmlns:a16="http://schemas.microsoft.com/office/drawing/2014/main" id="{00000000-0008-0000-0600-00002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 name="Line 63">
          <a:extLst>
            <a:ext uri="{FF2B5EF4-FFF2-40B4-BE49-F238E27FC236}">
              <a16:creationId xmlns:a16="http://schemas.microsoft.com/office/drawing/2014/main" id="{00000000-0008-0000-0600-00002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 name="Line 71">
          <a:extLst>
            <a:ext uri="{FF2B5EF4-FFF2-40B4-BE49-F238E27FC236}">
              <a16:creationId xmlns:a16="http://schemas.microsoft.com/office/drawing/2014/main" id="{00000000-0008-0000-0600-00002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 name="Line 72">
          <a:extLst>
            <a:ext uri="{FF2B5EF4-FFF2-40B4-BE49-F238E27FC236}">
              <a16:creationId xmlns:a16="http://schemas.microsoft.com/office/drawing/2014/main" id="{00000000-0008-0000-0600-00002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28575</xdr:colOff>
      <xdr:row>32</xdr:row>
      <xdr:rowOff>28575</xdr:rowOff>
    </xdr:from>
    <xdr:to>
      <xdr:col>53</xdr:col>
      <xdr:colOff>38100</xdr:colOff>
      <xdr:row>32</xdr:row>
      <xdr:rowOff>165100</xdr:rowOff>
    </xdr:to>
    <xdr:grpSp>
      <xdr:nvGrpSpPr>
        <xdr:cNvPr id="37" name="グループ化 1">
          <a:extLst>
            <a:ext uri="{FF2B5EF4-FFF2-40B4-BE49-F238E27FC236}">
              <a16:creationId xmlns:a16="http://schemas.microsoft.com/office/drawing/2014/main" id="{00000000-0008-0000-0600-000025000000}"/>
            </a:ext>
          </a:extLst>
        </xdr:cNvPr>
        <xdr:cNvGrpSpPr>
          <a:grpSpLocks/>
        </xdr:cNvGrpSpPr>
      </xdr:nvGrpSpPr>
      <xdr:grpSpPr bwMode="auto">
        <a:xfrm>
          <a:off x="5291455" y="9172575"/>
          <a:ext cx="233045" cy="136525"/>
          <a:chOff x="5778500" y="10467975"/>
          <a:chExt cx="123825" cy="107950"/>
        </a:xfrm>
      </xdr:grpSpPr>
      <xdr:sp macro="" textlink="">
        <xdr:nvSpPr>
          <xdr:cNvPr id="38" name="Line 80">
            <a:extLst>
              <a:ext uri="{FF2B5EF4-FFF2-40B4-BE49-F238E27FC236}">
                <a16:creationId xmlns:a16="http://schemas.microsoft.com/office/drawing/2014/main" id="{00000000-0008-0000-0600-00002600000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 name="Line 81">
            <a:extLst>
              <a:ext uri="{FF2B5EF4-FFF2-40B4-BE49-F238E27FC236}">
                <a16:creationId xmlns:a16="http://schemas.microsoft.com/office/drawing/2014/main" id="{00000000-0008-0000-0600-00002700000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56</xdr:row>
      <xdr:rowOff>9525</xdr:rowOff>
    </xdr:from>
    <xdr:to>
      <xdr:col>86</xdr:col>
      <xdr:colOff>19050</xdr:colOff>
      <xdr:row>56</xdr:row>
      <xdr:rowOff>9525</xdr:rowOff>
    </xdr:to>
    <xdr:sp macro="" textlink="">
      <xdr:nvSpPr>
        <xdr:cNvPr id="46" name="Line 39">
          <a:extLst>
            <a:ext uri="{FF2B5EF4-FFF2-40B4-BE49-F238E27FC236}">
              <a16:creationId xmlns:a16="http://schemas.microsoft.com/office/drawing/2014/main" id="{00000000-0008-0000-0600-00002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47" name="Line 40">
          <a:extLst>
            <a:ext uri="{FF2B5EF4-FFF2-40B4-BE49-F238E27FC236}">
              <a16:creationId xmlns:a16="http://schemas.microsoft.com/office/drawing/2014/main" id="{00000000-0008-0000-0600-00002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48" name="Line 44">
          <a:extLst>
            <a:ext uri="{FF2B5EF4-FFF2-40B4-BE49-F238E27FC236}">
              <a16:creationId xmlns:a16="http://schemas.microsoft.com/office/drawing/2014/main" id="{00000000-0008-0000-0600-00003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49" name="Line 45">
          <a:extLst>
            <a:ext uri="{FF2B5EF4-FFF2-40B4-BE49-F238E27FC236}">
              <a16:creationId xmlns:a16="http://schemas.microsoft.com/office/drawing/2014/main" id="{00000000-0008-0000-0600-00003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0" name="Line 53">
          <a:extLst>
            <a:ext uri="{FF2B5EF4-FFF2-40B4-BE49-F238E27FC236}">
              <a16:creationId xmlns:a16="http://schemas.microsoft.com/office/drawing/2014/main" id="{00000000-0008-0000-0600-00003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1" name="Line 54">
          <a:extLst>
            <a:ext uri="{FF2B5EF4-FFF2-40B4-BE49-F238E27FC236}">
              <a16:creationId xmlns:a16="http://schemas.microsoft.com/office/drawing/2014/main" id="{00000000-0008-0000-0600-00003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2" name="Line 62">
          <a:extLst>
            <a:ext uri="{FF2B5EF4-FFF2-40B4-BE49-F238E27FC236}">
              <a16:creationId xmlns:a16="http://schemas.microsoft.com/office/drawing/2014/main" id="{00000000-0008-0000-0600-00003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3" name="Line 63">
          <a:extLst>
            <a:ext uri="{FF2B5EF4-FFF2-40B4-BE49-F238E27FC236}">
              <a16:creationId xmlns:a16="http://schemas.microsoft.com/office/drawing/2014/main" id="{00000000-0008-0000-0600-00003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4" name="Line 71">
          <a:extLst>
            <a:ext uri="{FF2B5EF4-FFF2-40B4-BE49-F238E27FC236}">
              <a16:creationId xmlns:a16="http://schemas.microsoft.com/office/drawing/2014/main" id="{00000000-0008-0000-0600-00003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5" name="Line 72">
          <a:extLst>
            <a:ext uri="{FF2B5EF4-FFF2-40B4-BE49-F238E27FC236}">
              <a16:creationId xmlns:a16="http://schemas.microsoft.com/office/drawing/2014/main" id="{00000000-0008-0000-0600-00003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66" name="Line 39">
          <a:extLst>
            <a:ext uri="{FF2B5EF4-FFF2-40B4-BE49-F238E27FC236}">
              <a16:creationId xmlns:a16="http://schemas.microsoft.com/office/drawing/2014/main" id="{00000000-0008-0000-0600-00004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67" name="Line 40">
          <a:extLst>
            <a:ext uri="{FF2B5EF4-FFF2-40B4-BE49-F238E27FC236}">
              <a16:creationId xmlns:a16="http://schemas.microsoft.com/office/drawing/2014/main" id="{00000000-0008-0000-0600-00004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68" name="Line 44">
          <a:extLst>
            <a:ext uri="{FF2B5EF4-FFF2-40B4-BE49-F238E27FC236}">
              <a16:creationId xmlns:a16="http://schemas.microsoft.com/office/drawing/2014/main" id="{00000000-0008-0000-0600-00004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69" name="Line 45">
          <a:extLst>
            <a:ext uri="{FF2B5EF4-FFF2-40B4-BE49-F238E27FC236}">
              <a16:creationId xmlns:a16="http://schemas.microsoft.com/office/drawing/2014/main" id="{00000000-0008-0000-0600-00004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0" name="Line 53">
          <a:extLst>
            <a:ext uri="{FF2B5EF4-FFF2-40B4-BE49-F238E27FC236}">
              <a16:creationId xmlns:a16="http://schemas.microsoft.com/office/drawing/2014/main" id="{00000000-0008-0000-0600-00004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1" name="Line 54">
          <a:extLst>
            <a:ext uri="{FF2B5EF4-FFF2-40B4-BE49-F238E27FC236}">
              <a16:creationId xmlns:a16="http://schemas.microsoft.com/office/drawing/2014/main" id="{00000000-0008-0000-0600-00004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2" name="Line 62">
          <a:extLst>
            <a:ext uri="{FF2B5EF4-FFF2-40B4-BE49-F238E27FC236}">
              <a16:creationId xmlns:a16="http://schemas.microsoft.com/office/drawing/2014/main" id="{00000000-0008-0000-0600-00004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3" name="Line 63">
          <a:extLst>
            <a:ext uri="{FF2B5EF4-FFF2-40B4-BE49-F238E27FC236}">
              <a16:creationId xmlns:a16="http://schemas.microsoft.com/office/drawing/2014/main" id="{00000000-0008-0000-0600-00004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4" name="Line 71">
          <a:extLst>
            <a:ext uri="{FF2B5EF4-FFF2-40B4-BE49-F238E27FC236}">
              <a16:creationId xmlns:a16="http://schemas.microsoft.com/office/drawing/2014/main" id="{00000000-0008-0000-0600-00004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5" name="Line 72">
          <a:extLst>
            <a:ext uri="{FF2B5EF4-FFF2-40B4-BE49-F238E27FC236}">
              <a16:creationId xmlns:a16="http://schemas.microsoft.com/office/drawing/2014/main" id="{00000000-0008-0000-0600-00004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79" name="Line 34">
          <a:extLst>
            <a:ext uri="{FF2B5EF4-FFF2-40B4-BE49-F238E27FC236}">
              <a16:creationId xmlns:a16="http://schemas.microsoft.com/office/drawing/2014/main" id="{00000000-0008-0000-0600-00004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80" name="Line 35">
          <a:extLst>
            <a:ext uri="{FF2B5EF4-FFF2-40B4-BE49-F238E27FC236}">
              <a16:creationId xmlns:a16="http://schemas.microsoft.com/office/drawing/2014/main" id="{00000000-0008-0000-0600-00005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64</xdr:row>
      <xdr:rowOff>0</xdr:rowOff>
    </xdr:from>
    <xdr:to>
      <xdr:col>86</xdr:col>
      <xdr:colOff>0</xdr:colOff>
      <xdr:row>64</xdr:row>
      <xdr:rowOff>0</xdr:rowOff>
    </xdr:to>
    <xdr:sp macro="" textlink="">
      <xdr:nvSpPr>
        <xdr:cNvPr id="94" name="Line 4">
          <a:extLst>
            <a:ext uri="{FF2B5EF4-FFF2-40B4-BE49-F238E27FC236}">
              <a16:creationId xmlns:a16="http://schemas.microsoft.com/office/drawing/2014/main" id="{00000000-0008-0000-0600-00005E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95" name="Line 5">
          <a:extLst>
            <a:ext uri="{FF2B5EF4-FFF2-40B4-BE49-F238E27FC236}">
              <a16:creationId xmlns:a16="http://schemas.microsoft.com/office/drawing/2014/main" id="{00000000-0008-0000-0600-00005F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96" name="Line 6">
          <a:extLst>
            <a:ext uri="{FF2B5EF4-FFF2-40B4-BE49-F238E27FC236}">
              <a16:creationId xmlns:a16="http://schemas.microsoft.com/office/drawing/2014/main" id="{00000000-0008-0000-0600-000060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97" name="Line 7">
          <a:extLst>
            <a:ext uri="{FF2B5EF4-FFF2-40B4-BE49-F238E27FC236}">
              <a16:creationId xmlns:a16="http://schemas.microsoft.com/office/drawing/2014/main" id="{00000000-0008-0000-0600-000061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98" name="Line 8">
          <a:extLst>
            <a:ext uri="{FF2B5EF4-FFF2-40B4-BE49-F238E27FC236}">
              <a16:creationId xmlns:a16="http://schemas.microsoft.com/office/drawing/2014/main" id="{00000000-0008-0000-0600-000062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99" name="Line 11">
          <a:extLst>
            <a:ext uri="{FF2B5EF4-FFF2-40B4-BE49-F238E27FC236}">
              <a16:creationId xmlns:a16="http://schemas.microsoft.com/office/drawing/2014/main" id="{00000000-0008-0000-0600-000063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00" name="Line 12">
          <a:extLst>
            <a:ext uri="{FF2B5EF4-FFF2-40B4-BE49-F238E27FC236}">
              <a16:creationId xmlns:a16="http://schemas.microsoft.com/office/drawing/2014/main" id="{00000000-0008-0000-0600-000064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01" name="Line 13">
          <a:extLst>
            <a:ext uri="{FF2B5EF4-FFF2-40B4-BE49-F238E27FC236}">
              <a16:creationId xmlns:a16="http://schemas.microsoft.com/office/drawing/2014/main" id="{00000000-0008-0000-0600-000065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02" name="Line 14">
          <a:extLst>
            <a:ext uri="{FF2B5EF4-FFF2-40B4-BE49-F238E27FC236}">
              <a16:creationId xmlns:a16="http://schemas.microsoft.com/office/drawing/2014/main" id="{00000000-0008-0000-0600-000066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03" name="Line 15">
          <a:extLst>
            <a:ext uri="{FF2B5EF4-FFF2-40B4-BE49-F238E27FC236}">
              <a16:creationId xmlns:a16="http://schemas.microsoft.com/office/drawing/2014/main" id="{00000000-0008-0000-0600-000067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04" name="Line 16">
          <a:extLst>
            <a:ext uri="{FF2B5EF4-FFF2-40B4-BE49-F238E27FC236}">
              <a16:creationId xmlns:a16="http://schemas.microsoft.com/office/drawing/2014/main" id="{00000000-0008-0000-0600-000068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05" name="Line 34">
          <a:extLst>
            <a:ext uri="{FF2B5EF4-FFF2-40B4-BE49-F238E27FC236}">
              <a16:creationId xmlns:a16="http://schemas.microsoft.com/office/drawing/2014/main" id="{00000000-0008-0000-0600-000069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06" name="Line 35">
          <a:extLst>
            <a:ext uri="{FF2B5EF4-FFF2-40B4-BE49-F238E27FC236}">
              <a16:creationId xmlns:a16="http://schemas.microsoft.com/office/drawing/2014/main" id="{00000000-0008-0000-0600-00006A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17" name="Line 39">
          <a:extLst>
            <a:ext uri="{FF2B5EF4-FFF2-40B4-BE49-F238E27FC236}">
              <a16:creationId xmlns:a16="http://schemas.microsoft.com/office/drawing/2014/main" id="{00000000-0008-0000-0600-00007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18" name="Line 40">
          <a:extLst>
            <a:ext uri="{FF2B5EF4-FFF2-40B4-BE49-F238E27FC236}">
              <a16:creationId xmlns:a16="http://schemas.microsoft.com/office/drawing/2014/main" id="{00000000-0008-0000-0600-00007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19" name="Line 44">
          <a:extLst>
            <a:ext uri="{FF2B5EF4-FFF2-40B4-BE49-F238E27FC236}">
              <a16:creationId xmlns:a16="http://schemas.microsoft.com/office/drawing/2014/main" id="{00000000-0008-0000-0600-00007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0" name="Line 45">
          <a:extLst>
            <a:ext uri="{FF2B5EF4-FFF2-40B4-BE49-F238E27FC236}">
              <a16:creationId xmlns:a16="http://schemas.microsoft.com/office/drawing/2014/main" id="{00000000-0008-0000-0600-00007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1" name="Line 53">
          <a:extLst>
            <a:ext uri="{FF2B5EF4-FFF2-40B4-BE49-F238E27FC236}">
              <a16:creationId xmlns:a16="http://schemas.microsoft.com/office/drawing/2014/main" id="{00000000-0008-0000-0600-00007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2" name="Line 54">
          <a:extLst>
            <a:ext uri="{FF2B5EF4-FFF2-40B4-BE49-F238E27FC236}">
              <a16:creationId xmlns:a16="http://schemas.microsoft.com/office/drawing/2014/main" id="{00000000-0008-0000-0600-00007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3" name="Line 62">
          <a:extLst>
            <a:ext uri="{FF2B5EF4-FFF2-40B4-BE49-F238E27FC236}">
              <a16:creationId xmlns:a16="http://schemas.microsoft.com/office/drawing/2014/main" id="{00000000-0008-0000-0600-00007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4" name="Line 63">
          <a:extLst>
            <a:ext uri="{FF2B5EF4-FFF2-40B4-BE49-F238E27FC236}">
              <a16:creationId xmlns:a16="http://schemas.microsoft.com/office/drawing/2014/main" id="{00000000-0008-0000-0600-00007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5" name="Line 71">
          <a:extLst>
            <a:ext uri="{FF2B5EF4-FFF2-40B4-BE49-F238E27FC236}">
              <a16:creationId xmlns:a16="http://schemas.microsoft.com/office/drawing/2014/main" id="{00000000-0008-0000-0600-00007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6" name="Line 72">
          <a:extLst>
            <a:ext uri="{FF2B5EF4-FFF2-40B4-BE49-F238E27FC236}">
              <a16:creationId xmlns:a16="http://schemas.microsoft.com/office/drawing/2014/main" id="{00000000-0008-0000-0600-00007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36" name="Line 39">
          <a:extLst>
            <a:ext uri="{FF2B5EF4-FFF2-40B4-BE49-F238E27FC236}">
              <a16:creationId xmlns:a16="http://schemas.microsoft.com/office/drawing/2014/main" id="{00000000-0008-0000-0600-00008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37" name="Line 40">
          <a:extLst>
            <a:ext uri="{FF2B5EF4-FFF2-40B4-BE49-F238E27FC236}">
              <a16:creationId xmlns:a16="http://schemas.microsoft.com/office/drawing/2014/main" id="{00000000-0008-0000-0600-00008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38" name="Line 44">
          <a:extLst>
            <a:ext uri="{FF2B5EF4-FFF2-40B4-BE49-F238E27FC236}">
              <a16:creationId xmlns:a16="http://schemas.microsoft.com/office/drawing/2014/main" id="{00000000-0008-0000-0600-00008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39" name="Line 45">
          <a:extLst>
            <a:ext uri="{FF2B5EF4-FFF2-40B4-BE49-F238E27FC236}">
              <a16:creationId xmlns:a16="http://schemas.microsoft.com/office/drawing/2014/main" id="{00000000-0008-0000-0600-00008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0" name="Line 53">
          <a:extLst>
            <a:ext uri="{FF2B5EF4-FFF2-40B4-BE49-F238E27FC236}">
              <a16:creationId xmlns:a16="http://schemas.microsoft.com/office/drawing/2014/main" id="{00000000-0008-0000-0600-00008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1" name="Line 54">
          <a:extLst>
            <a:ext uri="{FF2B5EF4-FFF2-40B4-BE49-F238E27FC236}">
              <a16:creationId xmlns:a16="http://schemas.microsoft.com/office/drawing/2014/main" id="{00000000-0008-0000-0600-00008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2" name="Line 62">
          <a:extLst>
            <a:ext uri="{FF2B5EF4-FFF2-40B4-BE49-F238E27FC236}">
              <a16:creationId xmlns:a16="http://schemas.microsoft.com/office/drawing/2014/main" id="{00000000-0008-0000-0600-00008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3" name="Line 63">
          <a:extLst>
            <a:ext uri="{FF2B5EF4-FFF2-40B4-BE49-F238E27FC236}">
              <a16:creationId xmlns:a16="http://schemas.microsoft.com/office/drawing/2014/main" id="{00000000-0008-0000-0600-00008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4" name="Line 71">
          <a:extLst>
            <a:ext uri="{FF2B5EF4-FFF2-40B4-BE49-F238E27FC236}">
              <a16:creationId xmlns:a16="http://schemas.microsoft.com/office/drawing/2014/main" id="{00000000-0008-0000-0600-00009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5" name="Line 72">
          <a:extLst>
            <a:ext uri="{FF2B5EF4-FFF2-40B4-BE49-F238E27FC236}">
              <a16:creationId xmlns:a16="http://schemas.microsoft.com/office/drawing/2014/main" id="{00000000-0008-0000-0600-00009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2" name="Line 39">
          <a:extLst>
            <a:ext uri="{FF2B5EF4-FFF2-40B4-BE49-F238E27FC236}">
              <a16:creationId xmlns:a16="http://schemas.microsoft.com/office/drawing/2014/main" id="{00000000-0008-0000-0600-00009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3" name="Line 40">
          <a:extLst>
            <a:ext uri="{FF2B5EF4-FFF2-40B4-BE49-F238E27FC236}">
              <a16:creationId xmlns:a16="http://schemas.microsoft.com/office/drawing/2014/main" id="{00000000-0008-0000-0600-00009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4" name="Line 44">
          <a:extLst>
            <a:ext uri="{FF2B5EF4-FFF2-40B4-BE49-F238E27FC236}">
              <a16:creationId xmlns:a16="http://schemas.microsoft.com/office/drawing/2014/main" id="{00000000-0008-0000-0600-00009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5" name="Line 45">
          <a:extLst>
            <a:ext uri="{FF2B5EF4-FFF2-40B4-BE49-F238E27FC236}">
              <a16:creationId xmlns:a16="http://schemas.microsoft.com/office/drawing/2014/main" id="{00000000-0008-0000-0600-00009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6" name="Line 53">
          <a:extLst>
            <a:ext uri="{FF2B5EF4-FFF2-40B4-BE49-F238E27FC236}">
              <a16:creationId xmlns:a16="http://schemas.microsoft.com/office/drawing/2014/main" id="{00000000-0008-0000-0600-00009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7" name="Line 54">
          <a:extLst>
            <a:ext uri="{FF2B5EF4-FFF2-40B4-BE49-F238E27FC236}">
              <a16:creationId xmlns:a16="http://schemas.microsoft.com/office/drawing/2014/main" id="{00000000-0008-0000-0600-00009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8" name="Line 62">
          <a:extLst>
            <a:ext uri="{FF2B5EF4-FFF2-40B4-BE49-F238E27FC236}">
              <a16:creationId xmlns:a16="http://schemas.microsoft.com/office/drawing/2014/main" id="{00000000-0008-0000-0600-00009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9" name="Line 63">
          <a:extLst>
            <a:ext uri="{FF2B5EF4-FFF2-40B4-BE49-F238E27FC236}">
              <a16:creationId xmlns:a16="http://schemas.microsoft.com/office/drawing/2014/main" id="{00000000-0008-0000-0600-00009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60" name="Line 71">
          <a:extLst>
            <a:ext uri="{FF2B5EF4-FFF2-40B4-BE49-F238E27FC236}">
              <a16:creationId xmlns:a16="http://schemas.microsoft.com/office/drawing/2014/main" id="{00000000-0008-0000-0600-0000A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61" name="Line 72">
          <a:extLst>
            <a:ext uri="{FF2B5EF4-FFF2-40B4-BE49-F238E27FC236}">
              <a16:creationId xmlns:a16="http://schemas.microsoft.com/office/drawing/2014/main" id="{00000000-0008-0000-0600-0000A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64</xdr:row>
      <xdr:rowOff>0</xdr:rowOff>
    </xdr:from>
    <xdr:to>
      <xdr:col>86</xdr:col>
      <xdr:colOff>0</xdr:colOff>
      <xdr:row>64</xdr:row>
      <xdr:rowOff>0</xdr:rowOff>
    </xdr:to>
    <xdr:sp macro="" textlink="">
      <xdr:nvSpPr>
        <xdr:cNvPr id="166" name="Line 4">
          <a:extLst>
            <a:ext uri="{FF2B5EF4-FFF2-40B4-BE49-F238E27FC236}">
              <a16:creationId xmlns:a16="http://schemas.microsoft.com/office/drawing/2014/main" id="{00000000-0008-0000-0600-0000A6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67" name="Line 5">
          <a:extLst>
            <a:ext uri="{FF2B5EF4-FFF2-40B4-BE49-F238E27FC236}">
              <a16:creationId xmlns:a16="http://schemas.microsoft.com/office/drawing/2014/main" id="{00000000-0008-0000-0600-0000A7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68" name="Line 6">
          <a:extLst>
            <a:ext uri="{FF2B5EF4-FFF2-40B4-BE49-F238E27FC236}">
              <a16:creationId xmlns:a16="http://schemas.microsoft.com/office/drawing/2014/main" id="{00000000-0008-0000-0600-0000A8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69" name="Line 7">
          <a:extLst>
            <a:ext uri="{FF2B5EF4-FFF2-40B4-BE49-F238E27FC236}">
              <a16:creationId xmlns:a16="http://schemas.microsoft.com/office/drawing/2014/main" id="{00000000-0008-0000-0600-0000A9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70" name="Line 8">
          <a:extLst>
            <a:ext uri="{FF2B5EF4-FFF2-40B4-BE49-F238E27FC236}">
              <a16:creationId xmlns:a16="http://schemas.microsoft.com/office/drawing/2014/main" id="{00000000-0008-0000-0600-0000AA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71" name="Line 11">
          <a:extLst>
            <a:ext uri="{FF2B5EF4-FFF2-40B4-BE49-F238E27FC236}">
              <a16:creationId xmlns:a16="http://schemas.microsoft.com/office/drawing/2014/main" id="{00000000-0008-0000-0600-0000AB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72" name="Line 12">
          <a:extLst>
            <a:ext uri="{FF2B5EF4-FFF2-40B4-BE49-F238E27FC236}">
              <a16:creationId xmlns:a16="http://schemas.microsoft.com/office/drawing/2014/main" id="{00000000-0008-0000-0600-0000AC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73" name="Line 13">
          <a:extLst>
            <a:ext uri="{FF2B5EF4-FFF2-40B4-BE49-F238E27FC236}">
              <a16:creationId xmlns:a16="http://schemas.microsoft.com/office/drawing/2014/main" id="{00000000-0008-0000-0600-0000AD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74" name="Line 14">
          <a:extLst>
            <a:ext uri="{FF2B5EF4-FFF2-40B4-BE49-F238E27FC236}">
              <a16:creationId xmlns:a16="http://schemas.microsoft.com/office/drawing/2014/main" id="{00000000-0008-0000-0600-0000AE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75" name="Line 15">
          <a:extLst>
            <a:ext uri="{FF2B5EF4-FFF2-40B4-BE49-F238E27FC236}">
              <a16:creationId xmlns:a16="http://schemas.microsoft.com/office/drawing/2014/main" id="{00000000-0008-0000-0600-0000AF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76" name="Line 16">
          <a:extLst>
            <a:ext uri="{FF2B5EF4-FFF2-40B4-BE49-F238E27FC236}">
              <a16:creationId xmlns:a16="http://schemas.microsoft.com/office/drawing/2014/main" id="{00000000-0008-0000-0600-0000B0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77" name="Line 34">
          <a:extLst>
            <a:ext uri="{FF2B5EF4-FFF2-40B4-BE49-F238E27FC236}">
              <a16:creationId xmlns:a16="http://schemas.microsoft.com/office/drawing/2014/main" id="{00000000-0008-0000-0600-0000B1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78" name="Line 35">
          <a:extLst>
            <a:ext uri="{FF2B5EF4-FFF2-40B4-BE49-F238E27FC236}">
              <a16:creationId xmlns:a16="http://schemas.microsoft.com/office/drawing/2014/main" id="{00000000-0008-0000-0600-0000B2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89" name="Line 39">
          <a:extLst>
            <a:ext uri="{FF2B5EF4-FFF2-40B4-BE49-F238E27FC236}">
              <a16:creationId xmlns:a16="http://schemas.microsoft.com/office/drawing/2014/main" id="{00000000-0008-0000-0600-0000B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90" name="Line 40">
          <a:extLst>
            <a:ext uri="{FF2B5EF4-FFF2-40B4-BE49-F238E27FC236}">
              <a16:creationId xmlns:a16="http://schemas.microsoft.com/office/drawing/2014/main" id="{00000000-0008-0000-0600-0000B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91" name="Line 44">
          <a:extLst>
            <a:ext uri="{FF2B5EF4-FFF2-40B4-BE49-F238E27FC236}">
              <a16:creationId xmlns:a16="http://schemas.microsoft.com/office/drawing/2014/main" id="{00000000-0008-0000-0600-0000B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92" name="Line 45">
          <a:extLst>
            <a:ext uri="{FF2B5EF4-FFF2-40B4-BE49-F238E27FC236}">
              <a16:creationId xmlns:a16="http://schemas.microsoft.com/office/drawing/2014/main" id="{00000000-0008-0000-0600-0000C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96" name="Line 53">
          <a:extLst>
            <a:ext uri="{FF2B5EF4-FFF2-40B4-BE49-F238E27FC236}">
              <a16:creationId xmlns:a16="http://schemas.microsoft.com/office/drawing/2014/main" id="{00000000-0008-0000-0600-0000C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97" name="Line 54">
          <a:extLst>
            <a:ext uri="{FF2B5EF4-FFF2-40B4-BE49-F238E27FC236}">
              <a16:creationId xmlns:a16="http://schemas.microsoft.com/office/drawing/2014/main" id="{00000000-0008-0000-0600-0000C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01" name="Line 62">
          <a:extLst>
            <a:ext uri="{FF2B5EF4-FFF2-40B4-BE49-F238E27FC236}">
              <a16:creationId xmlns:a16="http://schemas.microsoft.com/office/drawing/2014/main" id="{00000000-0008-0000-0600-0000C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02" name="Line 63">
          <a:extLst>
            <a:ext uri="{FF2B5EF4-FFF2-40B4-BE49-F238E27FC236}">
              <a16:creationId xmlns:a16="http://schemas.microsoft.com/office/drawing/2014/main" id="{00000000-0008-0000-0600-0000C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06" name="Line 71">
          <a:extLst>
            <a:ext uri="{FF2B5EF4-FFF2-40B4-BE49-F238E27FC236}">
              <a16:creationId xmlns:a16="http://schemas.microsoft.com/office/drawing/2014/main" id="{00000000-0008-0000-0600-0000C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07" name="Line 72">
          <a:extLst>
            <a:ext uri="{FF2B5EF4-FFF2-40B4-BE49-F238E27FC236}">
              <a16:creationId xmlns:a16="http://schemas.microsoft.com/office/drawing/2014/main" id="{00000000-0008-0000-0600-0000C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22" name="Line 39">
          <a:extLst>
            <a:ext uri="{FF2B5EF4-FFF2-40B4-BE49-F238E27FC236}">
              <a16:creationId xmlns:a16="http://schemas.microsoft.com/office/drawing/2014/main" id="{00000000-0008-0000-0600-0000D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23" name="Line 40">
          <a:extLst>
            <a:ext uri="{FF2B5EF4-FFF2-40B4-BE49-F238E27FC236}">
              <a16:creationId xmlns:a16="http://schemas.microsoft.com/office/drawing/2014/main" id="{00000000-0008-0000-0600-0000D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24" name="Line 44">
          <a:extLst>
            <a:ext uri="{FF2B5EF4-FFF2-40B4-BE49-F238E27FC236}">
              <a16:creationId xmlns:a16="http://schemas.microsoft.com/office/drawing/2014/main" id="{00000000-0008-0000-0600-0000E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25" name="Line 45">
          <a:extLst>
            <a:ext uri="{FF2B5EF4-FFF2-40B4-BE49-F238E27FC236}">
              <a16:creationId xmlns:a16="http://schemas.microsoft.com/office/drawing/2014/main" id="{00000000-0008-0000-0600-0000E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29" name="Line 53">
          <a:extLst>
            <a:ext uri="{FF2B5EF4-FFF2-40B4-BE49-F238E27FC236}">
              <a16:creationId xmlns:a16="http://schemas.microsoft.com/office/drawing/2014/main" id="{00000000-0008-0000-0600-0000E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30" name="Line 54">
          <a:extLst>
            <a:ext uri="{FF2B5EF4-FFF2-40B4-BE49-F238E27FC236}">
              <a16:creationId xmlns:a16="http://schemas.microsoft.com/office/drawing/2014/main" id="{00000000-0008-0000-0600-0000E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34" name="Line 62">
          <a:extLst>
            <a:ext uri="{FF2B5EF4-FFF2-40B4-BE49-F238E27FC236}">
              <a16:creationId xmlns:a16="http://schemas.microsoft.com/office/drawing/2014/main" id="{00000000-0008-0000-0600-0000E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35" name="Line 63">
          <a:extLst>
            <a:ext uri="{FF2B5EF4-FFF2-40B4-BE49-F238E27FC236}">
              <a16:creationId xmlns:a16="http://schemas.microsoft.com/office/drawing/2014/main" id="{00000000-0008-0000-0600-0000E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39" name="Line 71">
          <a:extLst>
            <a:ext uri="{FF2B5EF4-FFF2-40B4-BE49-F238E27FC236}">
              <a16:creationId xmlns:a16="http://schemas.microsoft.com/office/drawing/2014/main" id="{00000000-0008-0000-0600-0000E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40" name="Line 72">
          <a:extLst>
            <a:ext uri="{FF2B5EF4-FFF2-40B4-BE49-F238E27FC236}">
              <a16:creationId xmlns:a16="http://schemas.microsoft.com/office/drawing/2014/main" id="{00000000-0008-0000-0600-0000F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54" name="Line 39">
          <a:extLst>
            <a:ext uri="{FF2B5EF4-FFF2-40B4-BE49-F238E27FC236}">
              <a16:creationId xmlns:a16="http://schemas.microsoft.com/office/drawing/2014/main" id="{00000000-0008-0000-0600-0000F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55" name="Line 40">
          <a:extLst>
            <a:ext uri="{FF2B5EF4-FFF2-40B4-BE49-F238E27FC236}">
              <a16:creationId xmlns:a16="http://schemas.microsoft.com/office/drawing/2014/main" id="{00000000-0008-0000-0600-0000F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56" name="Line 44">
          <a:extLst>
            <a:ext uri="{FF2B5EF4-FFF2-40B4-BE49-F238E27FC236}">
              <a16:creationId xmlns:a16="http://schemas.microsoft.com/office/drawing/2014/main" id="{00000000-0008-0000-0600-00000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57" name="Line 45">
          <a:extLst>
            <a:ext uri="{FF2B5EF4-FFF2-40B4-BE49-F238E27FC236}">
              <a16:creationId xmlns:a16="http://schemas.microsoft.com/office/drawing/2014/main" id="{00000000-0008-0000-0600-00000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61" name="Line 53">
          <a:extLst>
            <a:ext uri="{FF2B5EF4-FFF2-40B4-BE49-F238E27FC236}">
              <a16:creationId xmlns:a16="http://schemas.microsoft.com/office/drawing/2014/main" id="{00000000-0008-0000-0600-000005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62" name="Line 54">
          <a:extLst>
            <a:ext uri="{FF2B5EF4-FFF2-40B4-BE49-F238E27FC236}">
              <a16:creationId xmlns:a16="http://schemas.microsoft.com/office/drawing/2014/main" id="{00000000-0008-0000-0600-000006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66" name="Line 62">
          <a:extLst>
            <a:ext uri="{FF2B5EF4-FFF2-40B4-BE49-F238E27FC236}">
              <a16:creationId xmlns:a16="http://schemas.microsoft.com/office/drawing/2014/main" id="{00000000-0008-0000-0600-00000A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67" name="Line 63">
          <a:extLst>
            <a:ext uri="{FF2B5EF4-FFF2-40B4-BE49-F238E27FC236}">
              <a16:creationId xmlns:a16="http://schemas.microsoft.com/office/drawing/2014/main" id="{00000000-0008-0000-0600-00000B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70" name="Line 71">
          <a:extLst>
            <a:ext uri="{FF2B5EF4-FFF2-40B4-BE49-F238E27FC236}">
              <a16:creationId xmlns:a16="http://schemas.microsoft.com/office/drawing/2014/main" id="{00000000-0008-0000-0600-00000E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71" name="Line 72">
          <a:extLst>
            <a:ext uri="{FF2B5EF4-FFF2-40B4-BE49-F238E27FC236}">
              <a16:creationId xmlns:a16="http://schemas.microsoft.com/office/drawing/2014/main" id="{00000000-0008-0000-0600-00000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31750</xdr:colOff>
      <xdr:row>112</xdr:row>
      <xdr:rowOff>31750</xdr:rowOff>
    </xdr:from>
    <xdr:to>
      <xdr:col>23</xdr:col>
      <xdr:colOff>57177</xdr:colOff>
      <xdr:row>112</xdr:row>
      <xdr:rowOff>333447</xdr:rowOff>
    </xdr:to>
    <xdr:sp macro="" textlink="">
      <xdr:nvSpPr>
        <xdr:cNvPr id="289" name="Oval 1429">
          <a:extLst>
            <a:ext uri="{FF2B5EF4-FFF2-40B4-BE49-F238E27FC236}">
              <a16:creationId xmlns:a16="http://schemas.microsoft.com/office/drawing/2014/main" id="{00000000-0008-0000-0600-000021010000}"/>
            </a:ext>
          </a:extLst>
        </xdr:cNvPr>
        <xdr:cNvSpPr>
          <a:spLocks noChangeArrowheads="1"/>
        </xdr:cNvSpPr>
      </xdr:nvSpPr>
      <xdr:spPr bwMode="auto">
        <a:xfrm>
          <a:off x="2127250" y="33845500"/>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31750</xdr:rowOff>
    </xdr:from>
    <xdr:to>
      <xdr:col>23</xdr:col>
      <xdr:colOff>57177</xdr:colOff>
      <xdr:row>155</xdr:row>
      <xdr:rowOff>333447</xdr:rowOff>
    </xdr:to>
    <xdr:sp macro="" textlink="">
      <xdr:nvSpPr>
        <xdr:cNvPr id="290" name="Oval 1429">
          <a:extLst>
            <a:ext uri="{FF2B5EF4-FFF2-40B4-BE49-F238E27FC236}">
              <a16:creationId xmlns:a16="http://schemas.microsoft.com/office/drawing/2014/main" id="{00000000-0008-0000-0600-000022010000}"/>
            </a:ext>
          </a:extLst>
        </xdr:cNvPr>
        <xdr:cNvSpPr>
          <a:spLocks noChangeArrowheads="1"/>
        </xdr:cNvSpPr>
      </xdr:nvSpPr>
      <xdr:spPr bwMode="auto">
        <a:xfrm>
          <a:off x="2127250" y="50419000"/>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2" name="Line 39">
          <a:extLst>
            <a:ext uri="{FF2B5EF4-FFF2-40B4-BE49-F238E27FC236}">
              <a16:creationId xmlns:a16="http://schemas.microsoft.com/office/drawing/2014/main" id="{00000000-0008-0000-0600-00002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3" name="Line 40">
          <a:extLst>
            <a:ext uri="{FF2B5EF4-FFF2-40B4-BE49-F238E27FC236}">
              <a16:creationId xmlns:a16="http://schemas.microsoft.com/office/drawing/2014/main" id="{00000000-0008-0000-0600-00002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4" name="Line 44">
          <a:extLst>
            <a:ext uri="{FF2B5EF4-FFF2-40B4-BE49-F238E27FC236}">
              <a16:creationId xmlns:a16="http://schemas.microsoft.com/office/drawing/2014/main" id="{00000000-0008-0000-0600-00002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5" name="Line 45">
          <a:extLst>
            <a:ext uri="{FF2B5EF4-FFF2-40B4-BE49-F238E27FC236}">
              <a16:creationId xmlns:a16="http://schemas.microsoft.com/office/drawing/2014/main" id="{00000000-0008-0000-0600-00002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6" name="Line 53">
          <a:extLst>
            <a:ext uri="{FF2B5EF4-FFF2-40B4-BE49-F238E27FC236}">
              <a16:creationId xmlns:a16="http://schemas.microsoft.com/office/drawing/2014/main" id="{00000000-0008-0000-0600-00002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7" name="Line 54">
          <a:extLst>
            <a:ext uri="{FF2B5EF4-FFF2-40B4-BE49-F238E27FC236}">
              <a16:creationId xmlns:a16="http://schemas.microsoft.com/office/drawing/2014/main" id="{00000000-0008-0000-0600-00002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8" name="Line 62">
          <a:extLst>
            <a:ext uri="{FF2B5EF4-FFF2-40B4-BE49-F238E27FC236}">
              <a16:creationId xmlns:a16="http://schemas.microsoft.com/office/drawing/2014/main" id="{00000000-0008-0000-0600-00002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9" name="Line 63">
          <a:extLst>
            <a:ext uri="{FF2B5EF4-FFF2-40B4-BE49-F238E27FC236}">
              <a16:creationId xmlns:a16="http://schemas.microsoft.com/office/drawing/2014/main" id="{00000000-0008-0000-0600-00002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0" name="Line 71">
          <a:extLst>
            <a:ext uri="{FF2B5EF4-FFF2-40B4-BE49-F238E27FC236}">
              <a16:creationId xmlns:a16="http://schemas.microsoft.com/office/drawing/2014/main" id="{00000000-0008-0000-0600-00002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1" name="Line 72">
          <a:extLst>
            <a:ext uri="{FF2B5EF4-FFF2-40B4-BE49-F238E27FC236}">
              <a16:creationId xmlns:a16="http://schemas.microsoft.com/office/drawing/2014/main" id="{00000000-0008-0000-0600-00002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2" name="Line 39">
          <a:extLst>
            <a:ext uri="{FF2B5EF4-FFF2-40B4-BE49-F238E27FC236}">
              <a16:creationId xmlns:a16="http://schemas.microsoft.com/office/drawing/2014/main" id="{00000000-0008-0000-0600-00002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3" name="Line 40">
          <a:extLst>
            <a:ext uri="{FF2B5EF4-FFF2-40B4-BE49-F238E27FC236}">
              <a16:creationId xmlns:a16="http://schemas.microsoft.com/office/drawing/2014/main" id="{00000000-0008-0000-0600-00002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4" name="Line 44">
          <a:extLst>
            <a:ext uri="{FF2B5EF4-FFF2-40B4-BE49-F238E27FC236}">
              <a16:creationId xmlns:a16="http://schemas.microsoft.com/office/drawing/2014/main" id="{00000000-0008-0000-0600-00003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5" name="Line 45">
          <a:extLst>
            <a:ext uri="{FF2B5EF4-FFF2-40B4-BE49-F238E27FC236}">
              <a16:creationId xmlns:a16="http://schemas.microsoft.com/office/drawing/2014/main" id="{00000000-0008-0000-0600-00003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6" name="Line 53">
          <a:extLst>
            <a:ext uri="{FF2B5EF4-FFF2-40B4-BE49-F238E27FC236}">
              <a16:creationId xmlns:a16="http://schemas.microsoft.com/office/drawing/2014/main" id="{00000000-0008-0000-0600-00003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7" name="Line 54">
          <a:extLst>
            <a:ext uri="{FF2B5EF4-FFF2-40B4-BE49-F238E27FC236}">
              <a16:creationId xmlns:a16="http://schemas.microsoft.com/office/drawing/2014/main" id="{00000000-0008-0000-0600-00003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8" name="Line 62">
          <a:extLst>
            <a:ext uri="{FF2B5EF4-FFF2-40B4-BE49-F238E27FC236}">
              <a16:creationId xmlns:a16="http://schemas.microsoft.com/office/drawing/2014/main" id="{00000000-0008-0000-0600-00003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9" name="Line 63">
          <a:extLst>
            <a:ext uri="{FF2B5EF4-FFF2-40B4-BE49-F238E27FC236}">
              <a16:creationId xmlns:a16="http://schemas.microsoft.com/office/drawing/2014/main" id="{00000000-0008-0000-0600-00003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0" name="Line 71">
          <a:extLst>
            <a:ext uri="{FF2B5EF4-FFF2-40B4-BE49-F238E27FC236}">
              <a16:creationId xmlns:a16="http://schemas.microsoft.com/office/drawing/2014/main" id="{00000000-0008-0000-0600-00003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1" name="Line 72">
          <a:extLst>
            <a:ext uri="{FF2B5EF4-FFF2-40B4-BE49-F238E27FC236}">
              <a16:creationId xmlns:a16="http://schemas.microsoft.com/office/drawing/2014/main" id="{00000000-0008-0000-0600-00003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2" name="Line 39">
          <a:extLst>
            <a:ext uri="{FF2B5EF4-FFF2-40B4-BE49-F238E27FC236}">
              <a16:creationId xmlns:a16="http://schemas.microsoft.com/office/drawing/2014/main" id="{00000000-0008-0000-0600-00003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3" name="Line 40">
          <a:extLst>
            <a:ext uri="{FF2B5EF4-FFF2-40B4-BE49-F238E27FC236}">
              <a16:creationId xmlns:a16="http://schemas.microsoft.com/office/drawing/2014/main" id="{00000000-0008-0000-0600-00003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4" name="Line 44">
          <a:extLst>
            <a:ext uri="{FF2B5EF4-FFF2-40B4-BE49-F238E27FC236}">
              <a16:creationId xmlns:a16="http://schemas.microsoft.com/office/drawing/2014/main" id="{00000000-0008-0000-0600-00003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5" name="Line 45">
          <a:extLst>
            <a:ext uri="{FF2B5EF4-FFF2-40B4-BE49-F238E27FC236}">
              <a16:creationId xmlns:a16="http://schemas.microsoft.com/office/drawing/2014/main" id="{00000000-0008-0000-0600-00003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6" name="Line 53">
          <a:extLst>
            <a:ext uri="{FF2B5EF4-FFF2-40B4-BE49-F238E27FC236}">
              <a16:creationId xmlns:a16="http://schemas.microsoft.com/office/drawing/2014/main" id="{00000000-0008-0000-0600-00003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7" name="Line 54">
          <a:extLst>
            <a:ext uri="{FF2B5EF4-FFF2-40B4-BE49-F238E27FC236}">
              <a16:creationId xmlns:a16="http://schemas.microsoft.com/office/drawing/2014/main" id="{00000000-0008-0000-0600-00003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8" name="Line 62">
          <a:extLst>
            <a:ext uri="{FF2B5EF4-FFF2-40B4-BE49-F238E27FC236}">
              <a16:creationId xmlns:a16="http://schemas.microsoft.com/office/drawing/2014/main" id="{00000000-0008-0000-0600-00003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9" name="Line 63">
          <a:extLst>
            <a:ext uri="{FF2B5EF4-FFF2-40B4-BE49-F238E27FC236}">
              <a16:creationId xmlns:a16="http://schemas.microsoft.com/office/drawing/2014/main" id="{00000000-0008-0000-0600-00003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0" name="Line 71">
          <a:extLst>
            <a:ext uri="{FF2B5EF4-FFF2-40B4-BE49-F238E27FC236}">
              <a16:creationId xmlns:a16="http://schemas.microsoft.com/office/drawing/2014/main" id="{00000000-0008-0000-0600-00004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1" name="Line 72">
          <a:extLst>
            <a:ext uri="{FF2B5EF4-FFF2-40B4-BE49-F238E27FC236}">
              <a16:creationId xmlns:a16="http://schemas.microsoft.com/office/drawing/2014/main" id="{00000000-0008-0000-0600-00004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2" name="Line 39">
          <a:extLst>
            <a:ext uri="{FF2B5EF4-FFF2-40B4-BE49-F238E27FC236}">
              <a16:creationId xmlns:a16="http://schemas.microsoft.com/office/drawing/2014/main" id="{00000000-0008-0000-0600-00004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3" name="Line 40">
          <a:extLst>
            <a:ext uri="{FF2B5EF4-FFF2-40B4-BE49-F238E27FC236}">
              <a16:creationId xmlns:a16="http://schemas.microsoft.com/office/drawing/2014/main" id="{00000000-0008-0000-0600-00004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4" name="Line 44">
          <a:extLst>
            <a:ext uri="{FF2B5EF4-FFF2-40B4-BE49-F238E27FC236}">
              <a16:creationId xmlns:a16="http://schemas.microsoft.com/office/drawing/2014/main" id="{00000000-0008-0000-0600-00004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5" name="Line 45">
          <a:extLst>
            <a:ext uri="{FF2B5EF4-FFF2-40B4-BE49-F238E27FC236}">
              <a16:creationId xmlns:a16="http://schemas.microsoft.com/office/drawing/2014/main" id="{00000000-0008-0000-0600-00004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6" name="Line 53">
          <a:extLst>
            <a:ext uri="{FF2B5EF4-FFF2-40B4-BE49-F238E27FC236}">
              <a16:creationId xmlns:a16="http://schemas.microsoft.com/office/drawing/2014/main" id="{00000000-0008-0000-0600-00004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7" name="Line 54">
          <a:extLst>
            <a:ext uri="{FF2B5EF4-FFF2-40B4-BE49-F238E27FC236}">
              <a16:creationId xmlns:a16="http://schemas.microsoft.com/office/drawing/2014/main" id="{00000000-0008-0000-0600-00004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8" name="Line 62">
          <a:extLst>
            <a:ext uri="{FF2B5EF4-FFF2-40B4-BE49-F238E27FC236}">
              <a16:creationId xmlns:a16="http://schemas.microsoft.com/office/drawing/2014/main" id="{00000000-0008-0000-0600-00004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9" name="Line 63">
          <a:extLst>
            <a:ext uri="{FF2B5EF4-FFF2-40B4-BE49-F238E27FC236}">
              <a16:creationId xmlns:a16="http://schemas.microsoft.com/office/drawing/2014/main" id="{00000000-0008-0000-0600-00004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0" name="Line 71">
          <a:extLst>
            <a:ext uri="{FF2B5EF4-FFF2-40B4-BE49-F238E27FC236}">
              <a16:creationId xmlns:a16="http://schemas.microsoft.com/office/drawing/2014/main" id="{00000000-0008-0000-0600-00004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1" name="Line 72">
          <a:extLst>
            <a:ext uri="{FF2B5EF4-FFF2-40B4-BE49-F238E27FC236}">
              <a16:creationId xmlns:a16="http://schemas.microsoft.com/office/drawing/2014/main" id="{00000000-0008-0000-0600-00004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2" name="Line 39">
          <a:extLst>
            <a:ext uri="{FF2B5EF4-FFF2-40B4-BE49-F238E27FC236}">
              <a16:creationId xmlns:a16="http://schemas.microsoft.com/office/drawing/2014/main" id="{00000000-0008-0000-0600-00004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3" name="Line 40">
          <a:extLst>
            <a:ext uri="{FF2B5EF4-FFF2-40B4-BE49-F238E27FC236}">
              <a16:creationId xmlns:a16="http://schemas.microsoft.com/office/drawing/2014/main" id="{00000000-0008-0000-0600-00004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4" name="Line 44">
          <a:extLst>
            <a:ext uri="{FF2B5EF4-FFF2-40B4-BE49-F238E27FC236}">
              <a16:creationId xmlns:a16="http://schemas.microsoft.com/office/drawing/2014/main" id="{00000000-0008-0000-0600-00004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5" name="Line 45">
          <a:extLst>
            <a:ext uri="{FF2B5EF4-FFF2-40B4-BE49-F238E27FC236}">
              <a16:creationId xmlns:a16="http://schemas.microsoft.com/office/drawing/2014/main" id="{00000000-0008-0000-0600-00004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6" name="Line 53">
          <a:extLst>
            <a:ext uri="{FF2B5EF4-FFF2-40B4-BE49-F238E27FC236}">
              <a16:creationId xmlns:a16="http://schemas.microsoft.com/office/drawing/2014/main" id="{00000000-0008-0000-0600-00005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7" name="Line 54">
          <a:extLst>
            <a:ext uri="{FF2B5EF4-FFF2-40B4-BE49-F238E27FC236}">
              <a16:creationId xmlns:a16="http://schemas.microsoft.com/office/drawing/2014/main" id="{00000000-0008-0000-0600-00005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8" name="Line 62">
          <a:extLst>
            <a:ext uri="{FF2B5EF4-FFF2-40B4-BE49-F238E27FC236}">
              <a16:creationId xmlns:a16="http://schemas.microsoft.com/office/drawing/2014/main" id="{00000000-0008-0000-0600-00005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9" name="Line 63">
          <a:extLst>
            <a:ext uri="{FF2B5EF4-FFF2-40B4-BE49-F238E27FC236}">
              <a16:creationId xmlns:a16="http://schemas.microsoft.com/office/drawing/2014/main" id="{00000000-0008-0000-0600-00005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0" name="Line 71">
          <a:extLst>
            <a:ext uri="{FF2B5EF4-FFF2-40B4-BE49-F238E27FC236}">
              <a16:creationId xmlns:a16="http://schemas.microsoft.com/office/drawing/2014/main" id="{00000000-0008-0000-0600-00005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1" name="Line 72">
          <a:extLst>
            <a:ext uri="{FF2B5EF4-FFF2-40B4-BE49-F238E27FC236}">
              <a16:creationId xmlns:a16="http://schemas.microsoft.com/office/drawing/2014/main" id="{00000000-0008-0000-0600-00005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2" name="Line 39">
          <a:extLst>
            <a:ext uri="{FF2B5EF4-FFF2-40B4-BE49-F238E27FC236}">
              <a16:creationId xmlns:a16="http://schemas.microsoft.com/office/drawing/2014/main" id="{00000000-0008-0000-0600-00005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3" name="Line 40">
          <a:extLst>
            <a:ext uri="{FF2B5EF4-FFF2-40B4-BE49-F238E27FC236}">
              <a16:creationId xmlns:a16="http://schemas.microsoft.com/office/drawing/2014/main" id="{00000000-0008-0000-0600-00005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4" name="Line 44">
          <a:extLst>
            <a:ext uri="{FF2B5EF4-FFF2-40B4-BE49-F238E27FC236}">
              <a16:creationId xmlns:a16="http://schemas.microsoft.com/office/drawing/2014/main" id="{00000000-0008-0000-0600-00005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5" name="Line 45">
          <a:extLst>
            <a:ext uri="{FF2B5EF4-FFF2-40B4-BE49-F238E27FC236}">
              <a16:creationId xmlns:a16="http://schemas.microsoft.com/office/drawing/2014/main" id="{00000000-0008-0000-0600-00005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6" name="Line 53">
          <a:extLst>
            <a:ext uri="{FF2B5EF4-FFF2-40B4-BE49-F238E27FC236}">
              <a16:creationId xmlns:a16="http://schemas.microsoft.com/office/drawing/2014/main" id="{00000000-0008-0000-0600-00005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7" name="Line 54">
          <a:extLst>
            <a:ext uri="{FF2B5EF4-FFF2-40B4-BE49-F238E27FC236}">
              <a16:creationId xmlns:a16="http://schemas.microsoft.com/office/drawing/2014/main" id="{00000000-0008-0000-0600-00005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8" name="Line 62">
          <a:extLst>
            <a:ext uri="{FF2B5EF4-FFF2-40B4-BE49-F238E27FC236}">
              <a16:creationId xmlns:a16="http://schemas.microsoft.com/office/drawing/2014/main" id="{00000000-0008-0000-0600-00005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9" name="Line 63">
          <a:extLst>
            <a:ext uri="{FF2B5EF4-FFF2-40B4-BE49-F238E27FC236}">
              <a16:creationId xmlns:a16="http://schemas.microsoft.com/office/drawing/2014/main" id="{00000000-0008-0000-0600-00005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0" name="Line 71">
          <a:extLst>
            <a:ext uri="{FF2B5EF4-FFF2-40B4-BE49-F238E27FC236}">
              <a16:creationId xmlns:a16="http://schemas.microsoft.com/office/drawing/2014/main" id="{00000000-0008-0000-0600-00005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1" name="Line 72">
          <a:extLst>
            <a:ext uri="{FF2B5EF4-FFF2-40B4-BE49-F238E27FC236}">
              <a16:creationId xmlns:a16="http://schemas.microsoft.com/office/drawing/2014/main" id="{00000000-0008-0000-0600-00005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2" name="Line 39">
          <a:extLst>
            <a:ext uri="{FF2B5EF4-FFF2-40B4-BE49-F238E27FC236}">
              <a16:creationId xmlns:a16="http://schemas.microsoft.com/office/drawing/2014/main" id="{00000000-0008-0000-0600-00006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3" name="Line 40">
          <a:extLst>
            <a:ext uri="{FF2B5EF4-FFF2-40B4-BE49-F238E27FC236}">
              <a16:creationId xmlns:a16="http://schemas.microsoft.com/office/drawing/2014/main" id="{00000000-0008-0000-0600-00006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4" name="Line 44">
          <a:extLst>
            <a:ext uri="{FF2B5EF4-FFF2-40B4-BE49-F238E27FC236}">
              <a16:creationId xmlns:a16="http://schemas.microsoft.com/office/drawing/2014/main" id="{00000000-0008-0000-0600-00006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5" name="Line 45">
          <a:extLst>
            <a:ext uri="{FF2B5EF4-FFF2-40B4-BE49-F238E27FC236}">
              <a16:creationId xmlns:a16="http://schemas.microsoft.com/office/drawing/2014/main" id="{00000000-0008-0000-0600-00006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6" name="Line 53">
          <a:extLst>
            <a:ext uri="{FF2B5EF4-FFF2-40B4-BE49-F238E27FC236}">
              <a16:creationId xmlns:a16="http://schemas.microsoft.com/office/drawing/2014/main" id="{00000000-0008-0000-0600-00006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7" name="Line 54">
          <a:extLst>
            <a:ext uri="{FF2B5EF4-FFF2-40B4-BE49-F238E27FC236}">
              <a16:creationId xmlns:a16="http://schemas.microsoft.com/office/drawing/2014/main" id="{00000000-0008-0000-0600-00006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8" name="Line 62">
          <a:extLst>
            <a:ext uri="{FF2B5EF4-FFF2-40B4-BE49-F238E27FC236}">
              <a16:creationId xmlns:a16="http://schemas.microsoft.com/office/drawing/2014/main" id="{00000000-0008-0000-0600-00006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9" name="Line 63">
          <a:extLst>
            <a:ext uri="{FF2B5EF4-FFF2-40B4-BE49-F238E27FC236}">
              <a16:creationId xmlns:a16="http://schemas.microsoft.com/office/drawing/2014/main" id="{00000000-0008-0000-0600-00006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0" name="Line 71">
          <a:extLst>
            <a:ext uri="{FF2B5EF4-FFF2-40B4-BE49-F238E27FC236}">
              <a16:creationId xmlns:a16="http://schemas.microsoft.com/office/drawing/2014/main" id="{00000000-0008-0000-0600-00006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1" name="Line 72">
          <a:extLst>
            <a:ext uri="{FF2B5EF4-FFF2-40B4-BE49-F238E27FC236}">
              <a16:creationId xmlns:a16="http://schemas.microsoft.com/office/drawing/2014/main" id="{00000000-0008-0000-0600-00006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2" name="Line 39">
          <a:extLst>
            <a:ext uri="{FF2B5EF4-FFF2-40B4-BE49-F238E27FC236}">
              <a16:creationId xmlns:a16="http://schemas.microsoft.com/office/drawing/2014/main" id="{00000000-0008-0000-0600-00006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3" name="Line 40">
          <a:extLst>
            <a:ext uri="{FF2B5EF4-FFF2-40B4-BE49-F238E27FC236}">
              <a16:creationId xmlns:a16="http://schemas.microsoft.com/office/drawing/2014/main" id="{00000000-0008-0000-0600-00006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4" name="Line 44">
          <a:extLst>
            <a:ext uri="{FF2B5EF4-FFF2-40B4-BE49-F238E27FC236}">
              <a16:creationId xmlns:a16="http://schemas.microsoft.com/office/drawing/2014/main" id="{00000000-0008-0000-0600-00006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5" name="Line 45">
          <a:extLst>
            <a:ext uri="{FF2B5EF4-FFF2-40B4-BE49-F238E27FC236}">
              <a16:creationId xmlns:a16="http://schemas.microsoft.com/office/drawing/2014/main" id="{00000000-0008-0000-0600-00006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6" name="Line 53">
          <a:extLst>
            <a:ext uri="{FF2B5EF4-FFF2-40B4-BE49-F238E27FC236}">
              <a16:creationId xmlns:a16="http://schemas.microsoft.com/office/drawing/2014/main" id="{00000000-0008-0000-0600-00006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7" name="Line 54">
          <a:extLst>
            <a:ext uri="{FF2B5EF4-FFF2-40B4-BE49-F238E27FC236}">
              <a16:creationId xmlns:a16="http://schemas.microsoft.com/office/drawing/2014/main" id="{00000000-0008-0000-0600-00006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8" name="Line 62">
          <a:extLst>
            <a:ext uri="{FF2B5EF4-FFF2-40B4-BE49-F238E27FC236}">
              <a16:creationId xmlns:a16="http://schemas.microsoft.com/office/drawing/2014/main" id="{00000000-0008-0000-0600-00007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9" name="Line 63">
          <a:extLst>
            <a:ext uri="{FF2B5EF4-FFF2-40B4-BE49-F238E27FC236}">
              <a16:creationId xmlns:a16="http://schemas.microsoft.com/office/drawing/2014/main" id="{00000000-0008-0000-0600-00007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0" name="Line 71">
          <a:extLst>
            <a:ext uri="{FF2B5EF4-FFF2-40B4-BE49-F238E27FC236}">
              <a16:creationId xmlns:a16="http://schemas.microsoft.com/office/drawing/2014/main" id="{00000000-0008-0000-0600-00007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1" name="Line 72">
          <a:extLst>
            <a:ext uri="{FF2B5EF4-FFF2-40B4-BE49-F238E27FC236}">
              <a16:creationId xmlns:a16="http://schemas.microsoft.com/office/drawing/2014/main" id="{00000000-0008-0000-0600-00007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2" name="Line 39">
          <a:extLst>
            <a:ext uri="{FF2B5EF4-FFF2-40B4-BE49-F238E27FC236}">
              <a16:creationId xmlns:a16="http://schemas.microsoft.com/office/drawing/2014/main" id="{00000000-0008-0000-0600-00007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3" name="Line 40">
          <a:extLst>
            <a:ext uri="{FF2B5EF4-FFF2-40B4-BE49-F238E27FC236}">
              <a16:creationId xmlns:a16="http://schemas.microsoft.com/office/drawing/2014/main" id="{00000000-0008-0000-0600-00007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4" name="Line 44">
          <a:extLst>
            <a:ext uri="{FF2B5EF4-FFF2-40B4-BE49-F238E27FC236}">
              <a16:creationId xmlns:a16="http://schemas.microsoft.com/office/drawing/2014/main" id="{00000000-0008-0000-0600-00007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5" name="Line 45">
          <a:extLst>
            <a:ext uri="{FF2B5EF4-FFF2-40B4-BE49-F238E27FC236}">
              <a16:creationId xmlns:a16="http://schemas.microsoft.com/office/drawing/2014/main" id="{00000000-0008-0000-0600-00007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6" name="Line 53">
          <a:extLst>
            <a:ext uri="{FF2B5EF4-FFF2-40B4-BE49-F238E27FC236}">
              <a16:creationId xmlns:a16="http://schemas.microsoft.com/office/drawing/2014/main" id="{00000000-0008-0000-0600-00007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7" name="Line 54">
          <a:extLst>
            <a:ext uri="{FF2B5EF4-FFF2-40B4-BE49-F238E27FC236}">
              <a16:creationId xmlns:a16="http://schemas.microsoft.com/office/drawing/2014/main" id="{00000000-0008-0000-0600-00007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8" name="Line 62">
          <a:extLst>
            <a:ext uri="{FF2B5EF4-FFF2-40B4-BE49-F238E27FC236}">
              <a16:creationId xmlns:a16="http://schemas.microsoft.com/office/drawing/2014/main" id="{00000000-0008-0000-0600-00007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9" name="Line 63">
          <a:extLst>
            <a:ext uri="{FF2B5EF4-FFF2-40B4-BE49-F238E27FC236}">
              <a16:creationId xmlns:a16="http://schemas.microsoft.com/office/drawing/2014/main" id="{00000000-0008-0000-0600-00007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80" name="Line 71">
          <a:extLst>
            <a:ext uri="{FF2B5EF4-FFF2-40B4-BE49-F238E27FC236}">
              <a16:creationId xmlns:a16="http://schemas.microsoft.com/office/drawing/2014/main" id="{00000000-0008-0000-0600-00007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81" name="Line 72">
          <a:extLst>
            <a:ext uri="{FF2B5EF4-FFF2-40B4-BE49-F238E27FC236}">
              <a16:creationId xmlns:a16="http://schemas.microsoft.com/office/drawing/2014/main" id="{00000000-0008-0000-0600-00007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101600</xdr:colOff>
      <xdr:row>3</xdr:row>
      <xdr:rowOff>304800</xdr:rowOff>
    </xdr:from>
    <xdr:to>
      <xdr:col>156</xdr:col>
      <xdr:colOff>25400</xdr:colOff>
      <xdr:row>23</xdr:row>
      <xdr:rowOff>0</xdr:rowOff>
    </xdr:to>
    <xdr:sp macro="" textlink="">
      <xdr:nvSpPr>
        <xdr:cNvPr id="285" name="テキスト ボックス 284">
          <a:extLst>
            <a:ext uri="{FF2B5EF4-FFF2-40B4-BE49-F238E27FC236}">
              <a16:creationId xmlns:a16="http://schemas.microsoft.com/office/drawing/2014/main" id="{00000000-0008-0000-0600-00001D010000}"/>
            </a:ext>
          </a:extLst>
        </xdr:cNvPr>
        <xdr:cNvSpPr txBox="1"/>
      </xdr:nvSpPr>
      <xdr:spPr bwMode="auto">
        <a:xfrm>
          <a:off x="12827000" y="304800"/>
          <a:ext cx="7416800" cy="6096000"/>
        </a:xfrm>
        <a:prstGeom prst="rect">
          <a:avLst/>
        </a:prstGeom>
        <a:solidFill>
          <a:srgbClr val="FFFFCC"/>
        </a:solidFill>
        <a:ln w="25400" algn="ctr">
          <a:solidFill>
            <a:srgbClr val="00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400" b="0" i="0" u="none" strike="noStrike" kern="0" cap="none" spc="0" normalizeH="0" baseline="0" noProof="0">
              <a:ln>
                <a:noFill/>
              </a:ln>
              <a:solidFill>
                <a:srgbClr val="FF0000"/>
              </a:solidFill>
              <a:effectLst/>
              <a:uLnTx/>
              <a:uFillTx/>
            </a:rPr>
            <a:t>【</a:t>
          </a:r>
          <a:r>
            <a:rPr kumimoji="1" lang="ja-JP" altLang="en-US" sz="4400" b="0" i="0" u="none" strike="noStrike" kern="0" cap="none" spc="0" normalizeH="0" baseline="0" noProof="0">
              <a:ln>
                <a:noFill/>
              </a:ln>
              <a:solidFill>
                <a:srgbClr val="FF0000"/>
              </a:solidFill>
              <a:effectLst/>
              <a:uLnTx/>
              <a:uFillTx/>
            </a:rPr>
            <a:t>３園目　印刷</a:t>
          </a:r>
          <a:r>
            <a:rPr kumimoji="1" lang="en-US" altLang="ja-JP" sz="4400" b="0" i="0" u="none" strike="noStrike" kern="0" cap="none" spc="0" normalizeH="0" baseline="0" noProof="0">
              <a:ln>
                <a:noFill/>
              </a:ln>
              <a:solidFill>
                <a:srgbClr val="FF0000"/>
              </a:solidFill>
              <a:effectLst/>
              <a:uLnTx/>
              <a:uFillTx/>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印刷すると、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「３枚１セットの調査票」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が、出てきます。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都道府県に提出してください。</a:t>
          </a:r>
        </a:p>
      </xdr:txBody>
    </xdr:sp>
    <xdr:clientData/>
  </xdr:twoCellAnchor>
  <xdr:twoCellAnchor>
    <xdr:from>
      <xdr:col>4</xdr:col>
      <xdr:colOff>0</xdr:colOff>
      <xdr:row>3</xdr:row>
      <xdr:rowOff>101600</xdr:rowOff>
    </xdr:from>
    <xdr:to>
      <xdr:col>9</xdr:col>
      <xdr:colOff>95250</xdr:colOff>
      <xdr:row>5</xdr:row>
      <xdr:rowOff>92075</xdr:rowOff>
    </xdr:to>
    <xdr:sp macro="" textlink="">
      <xdr:nvSpPr>
        <xdr:cNvPr id="284" name="Oval 1">
          <a:extLst>
            <a:ext uri="{FF2B5EF4-FFF2-40B4-BE49-F238E27FC236}">
              <a16:creationId xmlns:a16="http://schemas.microsoft.com/office/drawing/2014/main" id="{BDCD8A3B-A7B0-4667-9827-348569798580}"/>
            </a:ext>
          </a:extLst>
        </xdr:cNvPr>
        <xdr:cNvSpPr>
          <a:spLocks noChangeArrowheads="1"/>
        </xdr:cNvSpPr>
      </xdr:nvSpPr>
      <xdr:spPr bwMode="auto">
        <a:xfrm>
          <a:off x="177800" y="10160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86</xdr:col>
      <xdr:colOff>19050</xdr:colOff>
      <xdr:row>13</xdr:row>
      <xdr:rowOff>9525</xdr:rowOff>
    </xdr:from>
    <xdr:to>
      <xdr:col>86</xdr:col>
      <xdr:colOff>19050</xdr:colOff>
      <xdr:row>13</xdr:row>
      <xdr:rowOff>9525</xdr:rowOff>
    </xdr:to>
    <xdr:sp macro="" textlink="">
      <xdr:nvSpPr>
        <xdr:cNvPr id="286" name="Line 34">
          <a:extLst>
            <a:ext uri="{FF2B5EF4-FFF2-40B4-BE49-F238E27FC236}">
              <a16:creationId xmlns:a16="http://schemas.microsoft.com/office/drawing/2014/main" id="{825612A9-FFAE-421A-BA1A-F1617CF936AD}"/>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287" name="Line 35">
          <a:extLst>
            <a:ext uri="{FF2B5EF4-FFF2-40B4-BE49-F238E27FC236}">
              <a16:creationId xmlns:a16="http://schemas.microsoft.com/office/drawing/2014/main" id="{28D680CA-AF84-4E8B-BCA3-5E4F0FB27D7C}"/>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288" name="Line 34">
          <a:extLst>
            <a:ext uri="{FF2B5EF4-FFF2-40B4-BE49-F238E27FC236}">
              <a16:creationId xmlns:a16="http://schemas.microsoft.com/office/drawing/2014/main" id="{66739212-3211-48DD-8C8B-874CE871FA5E}"/>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291" name="Line 35">
          <a:extLst>
            <a:ext uri="{FF2B5EF4-FFF2-40B4-BE49-F238E27FC236}">
              <a16:creationId xmlns:a16="http://schemas.microsoft.com/office/drawing/2014/main" id="{B7E90B55-B738-4B77-8EEC-82708B082537}"/>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82" name="Line 34">
          <a:extLst>
            <a:ext uri="{FF2B5EF4-FFF2-40B4-BE49-F238E27FC236}">
              <a16:creationId xmlns:a16="http://schemas.microsoft.com/office/drawing/2014/main" id="{1B8C9E78-0576-4CFF-8AB5-E018977E2176}"/>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83" name="Line 35">
          <a:extLst>
            <a:ext uri="{FF2B5EF4-FFF2-40B4-BE49-F238E27FC236}">
              <a16:creationId xmlns:a16="http://schemas.microsoft.com/office/drawing/2014/main" id="{DE25A6B1-7BB8-41A9-B95F-38FE559F4737}"/>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84" name="Line 34">
          <a:extLst>
            <a:ext uri="{FF2B5EF4-FFF2-40B4-BE49-F238E27FC236}">
              <a16:creationId xmlns:a16="http://schemas.microsoft.com/office/drawing/2014/main" id="{F3F0F57B-59FE-4958-961E-99B52A86C747}"/>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85" name="Line 35">
          <a:extLst>
            <a:ext uri="{FF2B5EF4-FFF2-40B4-BE49-F238E27FC236}">
              <a16:creationId xmlns:a16="http://schemas.microsoft.com/office/drawing/2014/main" id="{66976585-93AB-4207-AA7F-5FBBD4D8D0A4}"/>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86" name="Line 34">
          <a:extLst>
            <a:ext uri="{FF2B5EF4-FFF2-40B4-BE49-F238E27FC236}">
              <a16:creationId xmlns:a16="http://schemas.microsoft.com/office/drawing/2014/main" id="{EA429398-9BD4-4D90-8B21-5B74D66E2069}"/>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87" name="Line 35">
          <a:extLst>
            <a:ext uri="{FF2B5EF4-FFF2-40B4-BE49-F238E27FC236}">
              <a16:creationId xmlns:a16="http://schemas.microsoft.com/office/drawing/2014/main" id="{EFF2D4C7-D72C-4EC7-8B22-C3EE4A615AB1}"/>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13</xdr:row>
      <xdr:rowOff>0</xdr:rowOff>
    </xdr:from>
    <xdr:to>
      <xdr:col>91</xdr:col>
      <xdr:colOff>2</xdr:colOff>
      <xdr:row>13</xdr:row>
      <xdr:rowOff>1</xdr:rowOff>
    </xdr:to>
    <xdr:grpSp>
      <xdr:nvGrpSpPr>
        <xdr:cNvPr id="388" name="グループ化 1">
          <a:extLst>
            <a:ext uri="{FF2B5EF4-FFF2-40B4-BE49-F238E27FC236}">
              <a16:creationId xmlns:a16="http://schemas.microsoft.com/office/drawing/2014/main" id="{FC205411-EFC6-47D5-B4FE-0706B406FFC2}"/>
            </a:ext>
          </a:extLst>
        </xdr:cNvPr>
        <xdr:cNvGrpSpPr>
          <a:grpSpLocks/>
        </xdr:cNvGrpSpPr>
      </xdr:nvGrpSpPr>
      <xdr:grpSpPr bwMode="auto">
        <a:xfrm>
          <a:off x="8798560" y="2773680"/>
          <a:ext cx="1188722" cy="1"/>
          <a:chOff x="9715501" y="3148857"/>
          <a:chExt cx="1311090" cy="257731"/>
        </a:xfrm>
      </xdr:grpSpPr>
      <xdr:sp macro="" textlink="">
        <xdr:nvSpPr>
          <xdr:cNvPr id="389" name="Line 37">
            <a:extLst>
              <a:ext uri="{FF2B5EF4-FFF2-40B4-BE49-F238E27FC236}">
                <a16:creationId xmlns:a16="http://schemas.microsoft.com/office/drawing/2014/main" id="{00B18730-9296-402B-A77F-A37C1AD47ABA}"/>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0" name="Line 37">
            <a:extLst>
              <a:ext uri="{FF2B5EF4-FFF2-40B4-BE49-F238E27FC236}">
                <a16:creationId xmlns:a16="http://schemas.microsoft.com/office/drawing/2014/main" id="{EC6502A4-E15D-4049-8AF7-33FF34E58C89}"/>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1" name="Line 37">
            <a:extLst>
              <a:ext uri="{FF2B5EF4-FFF2-40B4-BE49-F238E27FC236}">
                <a16:creationId xmlns:a16="http://schemas.microsoft.com/office/drawing/2014/main" id="{8345F367-29EA-4A5F-8BE5-B0287EAAA9FC}"/>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79</xdr:col>
      <xdr:colOff>9525</xdr:colOff>
      <xdr:row>13</xdr:row>
      <xdr:rowOff>0</xdr:rowOff>
    </xdr:from>
    <xdr:to>
      <xdr:col>80</xdr:col>
      <xdr:colOff>139701</xdr:colOff>
      <xdr:row>13</xdr:row>
      <xdr:rowOff>73025</xdr:rowOff>
    </xdr:to>
    <xdr:grpSp>
      <xdr:nvGrpSpPr>
        <xdr:cNvPr id="392" name="グループ化 1">
          <a:extLst>
            <a:ext uri="{FF2B5EF4-FFF2-40B4-BE49-F238E27FC236}">
              <a16:creationId xmlns:a16="http://schemas.microsoft.com/office/drawing/2014/main" id="{8A49E886-2A22-4DF6-BB86-17E505A84AD5}"/>
            </a:ext>
          </a:extLst>
        </xdr:cNvPr>
        <xdr:cNvGrpSpPr>
          <a:grpSpLocks/>
        </xdr:cNvGrpSpPr>
      </xdr:nvGrpSpPr>
      <xdr:grpSpPr bwMode="auto">
        <a:xfrm>
          <a:off x="8543925" y="2773680"/>
          <a:ext cx="241936" cy="73025"/>
          <a:chOff x="5778500" y="10467975"/>
          <a:chExt cx="123825" cy="107950"/>
        </a:xfrm>
      </xdr:grpSpPr>
      <xdr:sp macro="" textlink="">
        <xdr:nvSpPr>
          <xdr:cNvPr id="393" name="Line 80">
            <a:extLst>
              <a:ext uri="{FF2B5EF4-FFF2-40B4-BE49-F238E27FC236}">
                <a16:creationId xmlns:a16="http://schemas.microsoft.com/office/drawing/2014/main" id="{089E25E6-F0DB-4B58-8D1F-5BE10149C1E7}"/>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4" name="Line 81">
            <a:extLst>
              <a:ext uri="{FF2B5EF4-FFF2-40B4-BE49-F238E27FC236}">
                <a16:creationId xmlns:a16="http://schemas.microsoft.com/office/drawing/2014/main" id="{6E23F320-65E9-4DE4-9657-71D2D4330399}"/>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13</xdr:row>
      <xdr:rowOff>9525</xdr:rowOff>
    </xdr:from>
    <xdr:to>
      <xdr:col>86</xdr:col>
      <xdr:colOff>19050</xdr:colOff>
      <xdr:row>13</xdr:row>
      <xdr:rowOff>9525</xdr:rowOff>
    </xdr:to>
    <xdr:sp macro="" textlink="">
      <xdr:nvSpPr>
        <xdr:cNvPr id="395" name="Line 34">
          <a:extLst>
            <a:ext uri="{FF2B5EF4-FFF2-40B4-BE49-F238E27FC236}">
              <a16:creationId xmlns:a16="http://schemas.microsoft.com/office/drawing/2014/main" id="{3B284154-CE46-410A-9ADC-6D4A4B240874}"/>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96" name="Line 35">
          <a:extLst>
            <a:ext uri="{FF2B5EF4-FFF2-40B4-BE49-F238E27FC236}">
              <a16:creationId xmlns:a16="http://schemas.microsoft.com/office/drawing/2014/main" id="{C5541F9C-B998-47CB-BFA0-ED88E9A18CF1}"/>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57150</xdr:rowOff>
    </xdr:from>
    <xdr:to>
      <xdr:col>91</xdr:col>
      <xdr:colOff>0</xdr:colOff>
      <xdr:row>13</xdr:row>
      <xdr:rowOff>0</xdr:rowOff>
    </xdr:to>
    <xdr:grpSp>
      <xdr:nvGrpSpPr>
        <xdr:cNvPr id="397" name="グループ化 1">
          <a:extLst>
            <a:ext uri="{FF2B5EF4-FFF2-40B4-BE49-F238E27FC236}">
              <a16:creationId xmlns:a16="http://schemas.microsoft.com/office/drawing/2014/main" id="{6B2FDB49-6337-4592-98E2-A3669C0F15A7}"/>
            </a:ext>
          </a:extLst>
        </xdr:cNvPr>
        <xdr:cNvGrpSpPr>
          <a:grpSpLocks/>
        </xdr:cNvGrpSpPr>
      </xdr:nvGrpSpPr>
      <xdr:grpSpPr bwMode="auto">
        <a:xfrm>
          <a:off x="8798560" y="2393950"/>
          <a:ext cx="1188720" cy="379730"/>
          <a:chOff x="9715500" y="3148853"/>
          <a:chExt cx="1311088" cy="257735"/>
        </a:xfrm>
      </xdr:grpSpPr>
      <xdr:sp macro="" textlink="">
        <xdr:nvSpPr>
          <xdr:cNvPr id="398" name="Line 37">
            <a:extLst>
              <a:ext uri="{FF2B5EF4-FFF2-40B4-BE49-F238E27FC236}">
                <a16:creationId xmlns:a16="http://schemas.microsoft.com/office/drawing/2014/main" id="{6C107F8D-A1AE-4AB5-A0A8-BC841564DF54}"/>
              </a:ext>
            </a:extLst>
          </xdr:cNvPr>
          <xdr:cNvSpPr>
            <a:spLocks noChangeShapeType="1"/>
          </xdr:cNvSpPr>
        </xdr:nvSpPr>
        <xdr:spPr bwMode="auto">
          <a:xfrm>
            <a:off x="9715500"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 name="Line 37">
            <a:extLst>
              <a:ext uri="{FF2B5EF4-FFF2-40B4-BE49-F238E27FC236}">
                <a16:creationId xmlns:a16="http://schemas.microsoft.com/office/drawing/2014/main" id="{C1EB7591-4E01-4DCD-9BF6-085F778EF7EE}"/>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 name="Line 37">
            <a:extLst>
              <a:ext uri="{FF2B5EF4-FFF2-40B4-BE49-F238E27FC236}">
                <a16:creationId xmlns:a16="http://schemas.microsoft.com/office/drawing/2014/main" id="{1D63EA10-85A4-470B-90F3-1FD5808397CD}"/>
              </a:ext>
            </a:extLst>
          </xdr:cNvPr>
          <xdr:cNvSpPr>
            <a:spLocks noChangeShapeType="1"/>
          </xdr:cNvSpPr>
        </xdr:nvSpPr>
        <xdr:spPr bwMode="auto">
          <a:xfrm>
            <a:off x="11026588" y="3148853"/>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13</xdr:row>
      <xdr:rowOff>9525</xdr:rowOff>
    </xdr:from>
    <xdr:to>
      <xdr:col>86</xdr:col>
      <xdr:colOff>19050</xdr:colOff>
      <xdr:row>13</xdr:row>
      <xdr:rowOff>9525</xdr:rowOff>
    </xdr:to>
    <xdr:sp macro="" textlink="">
      <xdr:nvSpPr>
        <xdr:cNvPr id="401" name="Line 34">
          <a:extLst>
            <a:ext uri="{FF2B5EF4-FFF2-40B4-BE49-F238E27FC236}">
              <a16:creationId xmlns:a16="http://schemas.microsoft.com/office/drawing/2014/main" id="{16A9112A-21F0-4E31-8737-6AA680470E35}"/>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402" name="Line 35">
          <a:extLst>
            <a:ext uri="{FF2B5EF4-FFF2-40B4-BE49-F238E27FC236}">
              <a16:creationId xmlns:a16="http://schemas.microsoft.com/office/drawing/2014/main" id="{94A3505D-85B5-4048-A3A2-1162EB5F6CCC}"/>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403" name="Line 34">
          <a:extLst>
            <a:ext uri="{FF2B5EF4-FFF2-40B4-BE49-F238E27FC236}">
              <a16:creationId xmlns:a16="http://schemas.microsoft.com/office/drawing/2014/main" id="{62E60CE7-E7B4-4C36-B3C8-D890B5DB8374}"/>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404" name="Line 35">
          <a:extLst>
            <a:ext uri="{FF2B5EF4-FFF2-40B4-BE49-F238E27FC236}">
              <a16:creationId xmlns:a16="http://schemas.microsoft.com/office/drawing/2014/main" id="{92A62264-1A9E-4386-B22D-308B989FF872}"/>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405" name="Line 34">
          <a:extLst>
            <a:ext uri="{FF2B5EF4-FFF2-40B4-BE49-F238E27FC236}">
              <a16:creationId xmlns:a16="http://schemas.microsoft.com/office/drawing/2014/main" id="{FE5F7D65-DFB8-4ADF-A6C2-CC8C49A1A03B}"/>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406" name="Line 35">
          <a:extLst>
            <a:ext uri="{FF2B5EF4-FFF2-40B4-BE49-F238E27FC236}">
              <a16:creationId xmlns:a16="http://schemas.microsoft.com/office/drawing/2014/main" id="{8101AECE-7A0C-4356-A5F8-153C769C7109}"/>
            </a:ext>
          </a:extLst>
        </xdr:cNvPr>
        <xdr:cNvSpPr>
          <a:spLocks noChangeShapeType="1"/>
        </xdr:cNvSpPr>
      </xdr:nvSpPr>
      <xdr:spPr bwMode="auto">
        <a:xfrm>
          <a:off x="10477500" y="27527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78</xdr:col>
      <xdr:colOff>101600</xdr:colOff>
      <xdr:row>25</xdr:row>
      <xdr:rowOff>38100</xdr:rowOff>
    </xdr:from>
    <xdr:to>
      <xdr:col>79</xdr:col>
      <xdr:colOff>104775</xdr:colOff>
      <xdr:row>25</xdr:row>
      <xdr:rowOff>228600</xdr:rowOff>
    </xdr:to>
    <xdr:grpSp>
      <xdr:nvGrpSpPr>
        <xdr:cNvPr id="263" name="グループ化 1">
          <a:extLst>
            <a:ext uri="{FF2B5EF4-FFF2-40B4-BE49-F238E27FC236}">
              <a16:creationId xmlns:a16="http://schemas.microsoft.com/office/drawing/2014/main" id="{ECAB3FA7-4F27-4098-A540-F1AA1FAA3B39}"/>
            </a:ext>
          </a:extLst>
        </xdr:cNvPr>
        <xdr:cNvGrpSpPr>
          <a:grpSpLocks/>
        </xdr:cNvGrpSpPr>
      </xdr:nvGrpSpPr>
      <xdr:grpSpPr bwMode="auto">
        <a:xfrm>
          <a:off x="8524240" y="7109460"/>
          <a:ext cx="114935" cy="190500"/>
          <a:chOff x="5778500" y="10467975"/>
          <a:chExt cx="123825" cy="107950"/>
        </a:xfrm>
      </xdr:grpSpPr>
      <xdr:sp macro="" textlink="">
        <xdr:nvSpPr>
          <xdr:cNvPr id="264" name="Line 80">
            <a:extLst>
              <a:ext uri="{FF2B5EF4-FFF2-40B4-BE49-F238E27FC236}">
                <a16:creationId xmlns:a16="http://schemas.microsoft.com/office/drawing/2014/main" id="{1B20CB21-DB20-4E29-900C-3C3770B6AE3D}"/>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65" name="Line 81">
            <a:extLst>
              <a:ext uri="{FF2B5EF4-FFF2-40B4-BE49-F238E27FC236}">
                <a16:creationId xmlns:a16="http://schemas.microsoft.com/office/drawing/2014/main" id="{5C425B68-7280-4E74-8D7D-B03FD1839C07}"/>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268" name="Oval 1429">
          <a:extLst>
            <a:ext uri="{FF2B5EF4-FFF2-40B4-BE49-F238E27FC236}">
              <a16:creationId xmlns:a16="http://schemas.microsoft.com/office/drawing/2014/main" id="{375DF3D8-6FBC-4AAB-9C5C-E8C36348DF8B}"/>
            </a:ext>
          </a:extLst>
        </xdr:cNvPr>
        <xdr:cNvSpPr>
          <a:spLocks noChangeArrowheads="1"/>
        </xdr:cNvSpPr>
      </xdr:nvSpPr>
      <xdr:spPr bwMode="auto">
        <a:xfrm>
          <a:off x="2117725" y="49853850"/>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104774</xdr:colOff>
      <xdr:row>5</xdr:row>
      <xdr:rowOff>130175</xdr:rowOff>
    </xdr:from>
    <xdr:to>
      <xdr:col>25</xdr:col>
      <xdr:colOff>50799</xdr:colOff>
      <xdr:row>9</xdr:row>
      <xdr:rowOff>136071</xdr:rowOff>
    </xdr:to>
    <xdr:sp macro="" textlink="">
      <xdr:nvSpPr>
        <xdr:cNvPr id="3" name="Rectangle 2">
          <a:extLst>
            <a:ext uri="{FF2B5EF4-FFF2-40B4-BE49-F238E27FC236}">
              <a16:creationId xmlns:a16="http://schemas.microsoft.com/office/drawing/2014/main" id="{00000000-0008-0000-0700-000003000000}"/>
            </a:ext>
          </a:extLst>
        </xdr:cNvPr>
        <xdr:cNvSpPr>
          <a:spLocks noChangeArrowheads="1"/>
        </xdr:cNvSpPr>
      </xdr:nvSpPr>
      <xdr:spPr bwMode="auto">
        <a:xfrm>
          <a:off x="16192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64</xdr:row>
      <xdr:rowOff>0</xdr:rowOff>
    </xdr:from>
    <xdr:to>
      <xdr:col>86</xdr:col>
      <xdr:colOff>0</xdr:colOff>
      <xdr:row>64</xdr:row>
      <xdr:rowOff>0</xdr:rowOff>
    </xdr:to>
    <xdr:sp macro="" textlink="">
      <xdr:nvSpPr>
        <xdr:cNvPr id="4" name="Line 4">
          <a:extLst>
            <a:ext uri="{FF2B5EF4-FFF2-40B4-BE49-F238E27FC236}">
              <a16:creationId xmlns:a16="http://schemas.microsoft.com/office/drawing/2014/main" id="{00000000-0008-0000-0700-000004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 name="Line 5">
          <a:extLst>
            <a:ext uri="{FF2B5EF4-FFF2-40B4-BE49-F238E27FC236}">
              <a16:creationId xmlns:a16="http://schemas.microsoft.com/office/drawing/2014/main" id="{00000000-0008-0000-0700-000005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6" name="Line 6">
          <a:extLst>
            <a:ext uri="{FF2B5EF4-FFF2-40B4-BE49-F238E27FC236}">
              <a16:creationId xmlns:a16="http://schemas.microsoft.com/office/drawing/2014/main" id="{00000000-0008-0000-0700-000006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7" name="Line 7">
          <a:extLst>
            <a:ext uri="{FF2B5EF4-FFF2-40B4-BE49-F238E27FC236}">
              <a16:creationId xmlns:a16="http://schemas.microsoft.com/office/drawing/2014/main" id="{00000000-0008-0000-0700-000007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8" name="Line 8">
          <a:extLst>
            <a:ext uri="{FF2B5EF4-FFF2-40B4-BE49-F238E27FC236}">
              <a16:creationId xmlns:a16="http://schemas.microsoft.com/office/drawing/2014/main" id="{00000000-0008-0000-0700-000008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9" name="Line 11">
          <a:extLst>
            <a:ext uri="{FF2B5EF4-FFF2-40B4-BE49-F238E27FC236}">
              <a16:creationId xmlns:a16="http://schemas.microsoft.com/office/drawing/2014/main" id="{00000000-0008-0000-0700-000009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0" name="Line 12">
          <a:extLst>
            <a:ext uri="{FF2B5EF4-FFF2-40B4-BE49-F238E27FC236}">
              <a16:creationId xmlns:a16="http://schemas.microsoft.com/office/drawing/2014/main" id="{00000000-0008-0000-0700-00000A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1" name="Line 13">
          <a:extLst>
            <a:ext uri="{FF2B5EF4-FFF2-40B4-BE49-F238E27FC236}">
              <a16:creationId xmlns:a16="http://schemas.microsoft.com/office/drawing/2014/main" id="{00000000-0008-0000-0700-00000B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2" name="Line 14">
          <a:extLst>
            <a:ext uri="{FF2B5EF4-FFF2-40B4-BE49-F238E27FC236}">
              <a16:creationId xmlns:a16="http://schemas.microsoft.com/office/drawing/2014/main" id="{00000000-0008-0000-0700-00000C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3" name="Line 15">
          <a:extLst>
            <a:ext uri="{FF2B5EF4-FFF2-40B4-BE49-F238E27FC236}">
              <a16:creationId xmlns:a16="http://schemas.microsoft.com/office/drawing/2014/main" id="{00000000-0008-0000-0700-00000D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4" name="Line 16">
          <a:extLst>
            <a:ext uri="{FF2B5EF4-FFF2-40B4-BE49-F238E27FC236}">
              <a16:creationId xmlns:a16="http://schemas.microsoft.com/office/drawing/2014/main" id="{00000000-0008-0000-0700-00000E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5" name="Line 34">
          <a:extLst>
            <a:ext uri="{FF2B5EF4-FFF2-40B4-BE49-F238E27FC236}">
              <a16:creationId xmlns:a16="http://schemas.microsoft.com/office/drawing/2014/main" id="{00000000-0008-0000-0700-00000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6" name="Line 35">
          <a:extLst>
            <a:ext uri="{FF2B5EF4-FFF2-40B4-BE49-F238E27FC236}">
              <a16:creationId xmlns:a16="http://schemas.microsoft.com/office/drawing/2014/main" id="{00000000-0008-0000-0700-00001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7" name="Line 39">
          <a:extLst>
            <a:ext uri="{FF2B5EF4-FFF2-40B4-BE49-F238E27FC236}">
              <a16:creationId xmlns:a16="http://schemas.microsoft.com/office/drawing/2014/main" id="{00000000-0008-0000-0700-00001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8" name="Line 40">
          <a:extLst>
            <a:ext uri="{FF2B5EF4-FFF2-40B4-BE49-F238E27FC236}">
              <a16:creationId xmlns:a16="http://schemas.microsoft.com/office/drawing/2014/main" id="{00000000-0008-0000-0700-00001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 name="Line 44">
          <a:extLst>
            <a:ext uri="{FF2B5EF4-FFF2-40B4-BE49-F238E27FC236}">
              <a16:creationId xmlns:a16="http://schemas.microsoft.com/office/drawing/2014/main" id="{00000000-0008-0000-0700-00001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 name="Line 45">
          <a:extLst>
            <a:ext uri="{FF2B5EF4-FFF2-40B4-BE49-F238E27FC236}">
              <a16:creationId xmlns:a16="http://schemas.microsoft.com/office/drawing/2014/main" id="{00000000-0008-0000-0700-00001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 name="Line 53">
          <a:extLst>
            <a:ext uri="{FF2B5EF4-FFF2-40B4-BE49-F238E27FC236}">
              <a16:creationId xmlns:a16="http://schemas.microsoft.com/office/drawing/2014/main" id="{00000000-0008-0000-0700-00001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 name="Line 54">
          <a:extLst>
            <a:ext uri="{FF2B5EF4-FFF2-40B4-BE49-F238E27FC236}">
              <a16:creationId xmlns:a16="http://schemas.microsoft.com/office/drawing/2014/main" id="{00000000-0008-0000-0700-00002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 name="Line 62">
          <a:extLst>
            <a:ext uri="{FF2B5EF4-FFF2-40B4-BE49-F238E27FC236}">
              <a16:creationId xmlns:a16="http://schemas.microsoft.com/office/drawing/2014/main" id="{00000000-0008-0000-0700-00002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 name="Line 63">
          <a:extLst>
            <a:ext uri="{FF2B5EF4-FFF2-40B4-BE49-F238E27FC236}">
              <a16:creationId xmlns:a16="http://schemas.microsoft.com/office/drawing/2014/main" id="{00000000-0008-0000-0700-00002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 name="Line 71">
          <a:extLst>
            <a:ext uri="{FF2B5EF4-FFF2-40B4-BE49-F238E27FC236}">
              <a16:creationId xmlns:a16="http://schemas.microsoft.com/office/drawing/2014/main" id="{00000000-0008-0000-0700-00002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 name="Line 72">
          <a:extLst>
            <a:ext uri="{FF2B5EF4-FFF2-40B4-BE49-F238E27FC236}">
              <a16:creationId xmlns:a16="http://schemas.microsoft.com/office/drawing/2014/main" id="{00000000-0008-0000-0700-00002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46" name="Line 39">
          <a:extLst>
            <a:ext uri="{FF2B5EF4-FFF2-40B4-BE49-F238E27FC236}">
              <a16:creationId xmlns:a16="http://schemas.microsoft.com/office/drawing/2014/main" id="{00000000-0008-0000-0700-00002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47" name="Line 40">
          <a:extLst>
            <a:ext uri="{FF2B5EF4-FFF2-40B4-BE49-F238E27FC236}">
              <a16:creationId xmlns:a16="http://schemas.microsoft.com/office/drawing/2014/main" id="{00000000-0008-0000-0700-00002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48" name="Line 44">
          <a:extLst>
            <a:ext uri="{FF2B5EF4-FFF2-40B4-BE49-F238E27FC236}">
              <a16:creationId xmlns:a16="http://schemas.microsoft.com/office/drawing/2014/main" id="{00000000-0008-0000-0700-00003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49" name="Line 45">
          <a:extLst>
            <a:ext uri="{FF2B5EF4-FFF2-40B4-BE49-F238E27FC236}">
              <a16:creationId xmlns:a16="http://schemas.microsoft.com/office/drawing/2014/main" id="{00000000-0008-0000-0700-00003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0" name="Line 53">
          <a:extLst>
            <a:ext uri="{FF2B5EF4-FFF2-40B4-BE49-F238E27FC236}">
              <a16:creationId xmlns:a16="http://schemas.microsoft.com/office/drawing/2014/main" id="{00000000-0008-0000-0700-00003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1" name="Line 54">
          <a:extLst>
            <a:ext uri="{FF2B5EF4-FFF2-40B4-BE49-F238E27FC236}">
              <a16:creationId xmlns:a16="http://schemas.microsoft.com/office/drawing/2014/main" id="{00000000-0008-0000-0700-00003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2" name="Line 62">
          <a:extLst>
            <a:ext uri="{FF2B5EF4-FFF2-40B4-BE49-F238E27FC236}">
              <a16:creationId xmlns:a16="http://schemas.microsoft.com/office/drawing/2014/main" id="{00000000-0008-0000-0700-00003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3" name="Line 63">
          <a:extLst>
            <a:ext uri="{FF2B5EF4-FFF2-40B4-BE49-F238E27FC236}">
              <a16:creationId xmlns:a16="http://schemas.microsoft.com/office/drawing/2014/main" id="{00000000-0008-0000-0700-00003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4" name="Line 71">
          <a:extLst>
            <a:ext uri="{FF2B5EF4-FFF2-40B4-BE49-F238E27FC236}">
              <a16:creationId xmlns:a16="http://schemas.microsoft.com/office/drawing/2014/main" id="{00000000-0008-0000-0700-00003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55" name="Line 72">
          <a:extLst>
            <a:ext uri="{FF2B5EF4-FFF2-40B4-BE49-F238E27FC236}">
              <a16:creationId xmlns:a16="http://schemas.microsoft.com/office/drawing/2014/main" id="{00000000-0008-0000-0700-00003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66" name="Line 39">
          <a:extLst>
            <a:ext uri="{FF2B5EF4-FFF2-40B4-BE49-F238E27FC236}">
              <a16:creationId xmlns:a16="http://schemas.microsoft.com/office/drawing/2014/main" id="{00000000-0008-0000-0700-00004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67" name="Line 40">
          <a:extLst>
            <a:ext uri="{FF2B5EF4-FFF2-40B4-BE49-F238E27FC236}">
              <a16:creationId xmlns:a16="http://schemas.microsoft.com/office/drawing/2014/main" id="{00000000-0008-0000-0700-00004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68" name="Line 44">
          <a:extLst>
            <a:ext uri="{FF2B5EF4-FFF2-40B4-BE49-F238E27FC236}">
              <a16:creationId xmlns:a16="http://schemas.microsoft.com/office/drawing/2014/main" id="{00000000-0008-0000-0700-00004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69" name="Line 45">
          <a:extLst>
            <a:ext uri="{FF2B5EF4-FFF2-40B4-BE49-F238E27FC236}">
              <a16:creationId xmlns:a16="http://schemas.microsoft.com/office/drawing/2014/main" id="{00000000-0008-0000-0700-00004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0" name="Line 53">
          <a:extLst>
            <a:ext uri="{FF2B5EF4-FFF2-40B4-BE49-F238E27FC236}">
              <a16:creationId xmlns:a16="http://schemas.microsoft.com/office/drawing/2014/main" id="{00000000-0008-0000-0700-00004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1" name="Line 54">
          <a:extLst>
            <a:ext uri="{FF2B5EF4-FFF2-40B4-BE49-F238E27FC236}">
              <a16:creationId xmlns:a16="http://schemas.microsoft.com/office/drawing/2014/main" id="{00000000-0008-0000-0700-00004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2" name="Line 62">
          <a:extLst>
            <a:ext uri="{FF2B5EF4-FFF2-40B4-BE49-F238E27FC236}">
              <a16:creationId xmlns:a16="http://schemas.microsoft.com/office/drawing/2014/main" id="{00000000-0008-0000-0700-00004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3" name="Line 63">
          <a:extLst>
            <a:ext uri="{FF2B5EF4-FFF2-40B4-BE49-F238E27FC236}">
              <a16:creationId xmlns:a16="http://schemas.microsoft.com/office/drawing/2014/main" id="{00000000-0008-0000-0700-00004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4" name="Line 71">
          <a:extLst>
            <a:ext uri="{FF2B5EF4-FFF2-40B4-BE49-F238E27FC236}">
              <a16:creationId xmlns:a16="http://schemas.microsoft.com/office/drawing/2014/main" id="{00000000-0008-0000-0700-00004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75" name="Line 72">
          <a:extLst>
            <a:ext uri="{FF2B5EF4-FFF2-40B4-BE49-F238E27FC236}">
              <a16:creationId xmlns:a16="http://schemas.microsoft.com/office/drawing/2014/main" id="{00000000-0008-0000-0700-00004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79" name="Line 34">
          <a:extLst>
            <a:ext uri="{FF2B5EF4-FFF2-40B4-BE49-F238E27FC236}">
              <a16:creationId xmlns:a16="http://schemas.microsoft.com/office/drawing/2014/main" id="{00000000-0008-0000-0700-00004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80" name="Line 35">
          <a:extLst>
            <a:ext uri="{FF2B5EF4-FFF2-40B4-BE49-F238E27FC236}">
              <a16:creationId xmlns:a16="http://schemas.microsoft.com/office/drawing/2014/main" id="{00000000-0008-0000-0700-00005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28575</xdr:colOff>
      <xdr:row>32</xdr:row>
      <xdr:rowOff>66675</xdr:rowOff>
    </xdr:from>
    <xdr:to>
      <xdr:col>53</xdr:col>
      <xdr:colOff>25400</xdr:colOff>
      <xdr:row>32</xdr:row>
      <xdr:rowOff>127000</xdr:rowOff>
    </xdr:to>
    <xdr:grpSp>
      <xdr:nvGrpSpPr>
        <xdr:cNvPr id="91" name="グループ化 1">
          <a:extLst>
            <a:ext uri="{FF2B5EF4-FFF2-40B4-BE49-F238E27FC236}">
              <a16:creationId xmlns:a16="http://schemas.microsoft.com/office/drawing/2014/main" id="{00000000-0008-0000-0700-00005B000000}"/>
            </a:ext>
          </a:extLst>
        </xdr:cNvPr>
        <xdr:cNvGrpSpPr>
          <a:grpSpLocks/>
        </xdr:cNvGrpSpPr>
      </xdr:nvGrpSpPr>
      <xdr:grpSpPr bwMode="auto">
        <a:xfrm>
          <a:off x="5291455" y="9210675"/>
          <a:ext cx="220345" cy="60325"/>
          <a:chOff x="5778500" y="10467975"/>
          <a:chExt cx="123825" cy="107950"/>
        </a:xfrm>
      </xdr:grpSpPr>
      <xdr:sp macro="" textlink="">
        <xdr:nvSpPr>
          <xdr:cNvPr id="92" name="Line 80">
            <a:extLst>
              <a:ext uri="{FF2B5EF4-FFF2-40B4-BE49-F238E27FC236}">
                <a16:creationId xmlns:a16="http://schemas.microsoft.com/office/drawing/2014/main" id="{00000000-0008-0000-0700-00005C00000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3" name="Line 81">
            <a:extLst>
              <a:ext uri="{FF2B5EF4-FFF2-40B4-BE49-F238E27FC236}">
                <a16:creationId xmlns:a16="http://schemas.microsoft.com/office/drawing/2014/main" id="{00000000-0008-0000-0700-00005D00000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86</xdr:col>
      <xdr:colOff>0</xdr:colOff>
      <xdr:row>64</xdr:row>
      <xdr:rowOff>0</xdr:rowOff>
    </xdr:from>
    <xdr:to>
      <xdr:col>86</xdr:col>
      <xdr:colOff>0</xdr:colOff>
      <xdr:row>64</xdr:row>
      <xdr:rowOff>0</xdr:rowOff>
    </xdr:to>
    <xdr:sp macro="" textlink="">
      <xdr:nvSpPr>
        <xdr:cNvPr id="94" name="Line 4">
          <a:extLst>
            <a:ext uri="{FF2B5EF4-FFF2-40B4-BE49-F238E27FC236}">
              <a16:creationId xmlns:a16="http://schemas.microsoft.com/office/drawing/2014/main" id="{00000000-0008-0000-0700-00005E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95" name="Line 5">
          <a:extLst>
            <a:ext uri="{FF2B5EF4-FFF2-40B4-BE49-F238E27FC236}">
              <a16:creationId xmlns:a16="http://schemas.microsoft.com/office/drawing/2014/main" id="{00000000-0008-0000-0700-00005F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96" name="Line 6">
          <a:extLst>
            <a:ext uri="{FF2B5EF4-FFF2-40B4-BE49-F238E27FC236}">
              <a16:creationId xmlns:a16="http://schemas.microsoft.com/office/drawing/2014/main" id="{00000000-0008-0000-0700-000060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97" name="Line 7">
          <a:extLst>
            <a:ext uri="{FF2B5EF4-FFF2-40B4-BE49-F238E27FC236}">
              <a16:creationId xmlns:a16="http://schemas.microsoft.com/office/drawing/2014/main" id="{00000000-0008-0000-0700-000061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98" name="Line 8">
          <a:extLst>
            <a:ext uri="{FF2B5EF4-FFF2-40B4-BE49-F238E27FC236}">
              <a16:creationId xmlns:a16="http://schemas.microsoft.com/office/drawing/2014/main" id="{00000000-0008-0000-0700-000062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99" name="Line 11">
          <a:extLst>
            <a:ext uri="{FF2B5EF4-FFF2-40B4-BE49-F238E27FC236}">
              <a16:creationId xmlns:a16="http://schemas.microsoft.com/office/drawing/2014/main" id="{00000000-0008-0000-0700-000063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00" name="Line 12">
          <a:extLst>
            <a:ext uri="{FF2B5EF4-FFF2-40B4-BE49-F238E27FC236}">
              <a16:creationId xmlns:a16="http://schemas.microsoft.com/office/drawing/2014/main" id="{00000000-0008-0000-0700-000064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01" name="Line 13">
          <a:extLst>
            <a:ext uri="{FF2B5EF4-FFF2-40B4-BE49-F238E27FC236}">
              <a16:creationId xmlns:a16="http://schemas.microsoft.com/office/drawing/2014/main" id="{00000000-0008-0000-0700-000065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02" name="Line 14">
          <a:extLst>
            <a:ext uri="{FF2B5EF4-FFF2-40B4-BE49-F238E27FC236}">
              <a16:creationId xmlns:a16="http://schemas.microsoft.com/office/drawing/2014/main" id="{00000000-0008-0000-0700-000066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03" name="Line 15">
          <a:extLst>
            <a:ext uri="{FF2B5EF4-FFF2-40B4-BE49-F238E27FC236}">
              <a16:creationId xmlns:a16="http://schemas.microsoft.com/office/drawing/2014/main" id="{00000000-0008-0000-0700-000067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04" name="Line 16">
          <a:extLst>
            <a:ext uri="{FF2B5EF4-FFF2-40B4-BE49-F238E27FC236}">
              <a16:creationId xmlns:a16="http://schemas.microsoft.com/office/drawing/2014/main" id="{00000000-0008-0000-0700-000068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05" name="Line 34">
          <a:extLst>
            <a:ext uri="{FF2B5EF4-FFF2-40B4-BE49-F238E27FC236}">
              <a16:creationId xmlns:a16="http://schemas.microsoft.com/office/drawing/2014/main" id="{00000000-0008-0000-0700-000069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06" name="Line 35">
          <a:extLst>
            <a:ext uri="{FF2B5EF4-FFF2-40B4-BE49-F238E27FC236}">
              <a16:creationId xmlns:a16="http://schemas.microsoft.com/office/drawing/2014/main" id="{00000000-0008-0000-0700-00006A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17" name="Line 39">
          <a:extLst>
            <a:ext uri="{FF2B5EF4-FFF2-40B4-BE49-F238E27FC236}">
              <a16:creationId xmlns:a16="http://schemas.microsoft.com/office/drawing/2014/main" id="{00000000-0008-0000-0700-00007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18" name="Line 40">
          <a:extLst>
            <a:ext uri="{FF2B5EF4-FFF2-40B4-BE49-F238E27FC236}">
              <a16:creationId xmlns:a16="http://schemas.microsoft.com/office/drawing/2014/main" id="{00000000-0008-0000-0700-00007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19" name="Line 44">
          <a:extLst>
            <a:ext uri="{FF2B5EF4-FFF2-40B4-BE49-F238E27FC236}">
              <a16:creationId xmlns:a16="http://schemas.microsoft.com/office/drawing/2014/main" id="{00000000-0008-0000-0700-00007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0" name="Line 45">
          <a:extLst>
            <a:ext uri="{FF2B5EF4-FFF2-40B4-BE49-F238E27FC236}">
              <a16:creationId xmlns:a16="http://schemas.microsoft.com/office/drawing/2014/main" id="{00000000-0008-0000-0700-00007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1" name="Line 53">
          <a:extLst>
            <a:ext uri="{FF2B5EF4-FFF2-40B4-BE49-F238E27FC236}">
              <a16:creationId xmlns:a16="http://schemas.microsoft.com/office/drawing/2014/main" id="{00000000-0008-0000-0700-00007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2" name="Line 54">
          <a:extLst>
            <a:ext uri="{FF2B5EF4-FFF2-40B4-BE49-F238E27FC236}">
              <a16:creationId xmlns:a16="http://schemas.microsoft.com/office/drawing/2014/main" id="{00000000-0008-0000-0700-00007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3" name="Line 62">
          <a:extLst>
            <a:ext uri="{FF2B5EF4-FFF2-40B4-BE49-F238E27FC236}">
              <a16:creationId xmlns:a16="http://schemas.microsoft.com/office/drawing/2014/main" id="{00000000-0008-0000-0700-00007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4" name="Line 63">
          <a:extLst>
            <a:ext uri="{FF2B5EF4-FFF2-40B4-BE49-F238E27FC236}">
              <a16:creationId xmlns:a16="http://schemas.microsoft.com/office/drawing/2014/main" id="{00000000-0008-0000-0700-00007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5" name="Line 71">
          <a:extLst>
            <a:ext uri="{FF2B5EF4-FFF2-40B4-BE49-F238E27FC236}">
              <a16:creationId xmlns:a16="http://schemas.microsoft.com/office/drawing/2014/main" id="{00000000-0008-0000-0700-00007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26" name="Line 72">
          <a:extLst>
            <a:ext uri="{FF2B5EF4-FFF2-40B4-BE49-F238E27FC236}">
              <a16:creationId xmlns:a16="http://schemas.microsoft.com/office/drawing/2014/main" id="{00000000-0008-0000-0700-00007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36" name="Line 39">
          <a:extLst>
            <a:ext uri="{FF2B5EF4-FFF2-40B4-BE49-F238E27FC236}">
              <a16:creationId xmlns:a16="http://schemas.microsoft.com/office/drawing/2014/main" id="{00000000-0008-0000-0700-00008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37" name="Line 40">
          <a:extLst>
            <a:ext uri="{FF2B5EF4-FFF2-40B4-BE49-F238E27FC236}">
              <a16:creationId xmlns:a16="http://schemas.microsoft.com/office/drawing/2014/main" id="{00000000-0008-0000-0700-00008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38" name="Line 44">
          <a:extLst>
            <a:ext uri="{FF2B5EF4-FFF2-40B4-BE49-F238E27FC236}">
              <a16:creationId xmlns:a16="http://schemas.microsoft.com/office/drawing/2014/main" id="{00000000-0008-0000-0700-00008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39" name="Line 45">
          <a:extLst>
            <a:ext uri="{FF2B5EF4-FFF2-40B4-BE49-F238E27FC236}">
              <a16:creationId xmlns:a16="http://schemas.microsoft.com/office/drawing/2014/main" id="{00000000-0008-0000-0700-00008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0" name="Line 53">
          <a:extLst>
            <a:ext uri="{FF2B5EF4-FFF2-40B4-BE49-F238E27FC236}">
              <a16:creationId xmlns:a16="http://schemas.microsoft.com/office/drawing/2014/main" id="{00000000-0008-0000-0700-00008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1" name="Line 54">
          <a:extLst>
            <a:ext uri="{FF2B5EF4-FFF2-40B4-BE49-F238E27FC236}">
              <a16:creationId xmlns:a16="http://schemas.microsoft.com/office/drawing/2014/main" id="{00000000-0008-0000-0700-00008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2" name="Line 62">
          <a:extLst>
            <a:ext uri="{FF2B5EF4-FFF2-40B4-BE49-F238E27FC236}">
              <a16:creationId xmlns:a16="http://schemas.microsoft.com/office/drawing/2014/main" id="{00000000-0008-0000-0700-00008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3" name="Line 63">
          <a:extLst>
            <a:ext uri="{FF2B5EF4-FFF2-40B4-BE49-F238E27FC236}">
              <a16:creationId xmlns:a16="http://schemas.microsoft.com/office/drawing/2014/main" id="{00000000-0008-0000-0700-00008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4" name="Line 71">
          <a:extLst>
            <a:ext uri="{FF2B5EF4-FFF2-40B4-BE49-F238E27FC236}">
              <a16:creationId xmlns:a16="http://schemas.microsoft.com/office/drawing/2014/main" id="{00000000-0008-0000-0700-00009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45" name="Line 72">
          <a:extLst>
            <a:ext uri="{FF2B5EF4-FFF2-40B4-BE49-F238E27FC236}">
              <a16:creationId xmlns:a16="http://schemas.microsoft.com/office/drawing/2014/main" id="{00000000-0008-0000-0700-00009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2" name="Line 39">
          <a:extLst>
            <a:ext uri="{FF2B5EF4-FFF2-40B4-BE49-F238E27FC236}">
              <a16:creationId xmlns:a16="http://schemas.microsoft.com/office/drawing/2014/main" id="{00000000-0008-0000-0700-00009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3" name="Line 40">
          <a:extLst>
            <a:ext uri="{FF2B5EF4-FFF2-40B4-BE49-F238E27FC236}">
              <a16:creationId xmlns:a16="http://schemas.microsoft.com/office/drawing/2014/main" id="{00000000-0008-0000-0700-00009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4" name="Line 44">
          <a:extLst>
            <a:ext uri="{FF2B5EF4-FFF2-40B4-BE49-F238E27FC236}">
              <a16:creationId xmlns:a16="http://schemas.microsoft.com/office/drawing/2014/main" id="{00000000-0008-0000-0700-00009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5" name="Line 45">
          <a:extLst>
            <a:ext uri="{FF2B5EF4-FFF2-40B4-BE49-F238E27FC236}">
              <a16:creationId xmlns:a16="http://schemas.microsoft.com/office/drawing/2014/main" id="{00000000-0008-0000-0700-00009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6" name="Line 53">
          <a:extLst>
            <a:ext uri="{FF2B5EF4-FFF2-40B4-BE49-F238E27FC236}">
              <a16:creationId xmlns:a16="http://schemas.microsoft.com/office/drawing/2014/main" id="{00000000-0008-0000-0700-00009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7" name="Line 54">
          <a:extLst>
            <a:ext uri="{FF2B5EF4-FFF2-40B4-BE49-F238E27FC236}">
              <a16:creationId xmlns:a16="http://schemas.microsoft.com/office/drawing/2014/main" id="{00000000-0008-0000-0700-00009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8" name="Line 62">
          <a:extLst>
            <a:ext uri="{FF2B5EF4-FFF2-40B4-BE49-F238E27FC236}">
              <a16:creationId xmlns:a16="http://schemas.microsoft.com/office/drawing/2014/main" id="{00000000-0008-0000-0700-00009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59" name="Line 63">
          <a:extLst>
            <a:ext uri="{FF2B5EF4-FFF2-40B4-BE49-F238E27FC236}">
              <a16:creationId xmlns:a16="http://schemas.microsoft.com/office/drawing/2014/main" id="{00000000-0008-0000-0700-00009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60" name="Line 71">
          <a:extLst>
            <a:ext uri="{FF2B5EF4-FFF2-40B4-BE49-F238E27FC236}">
              <a16:creationId xmlns:a16="http://schemas.microsoft.com/office/drawing/2014/main" id="{00000000-0008-0000-0700-0000A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61" name="Line 72">
          <a:extLst>
            <a:ext uri="{FF2B5EF4-FFF2-40B4-BE49-F238E27FC236}">
              <a16:creationId xmlns:a16="http://schemas.microsoft.com/office/drawing/2014/main" id="{00000000-0008-0000-0700-0000A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64</xdr:row>
      <xdr:rowOff>0</xdr:rowOff>
    </xdr:from>
    <xdr:to>
      <xdr:col>86</xdr:col>
      <xdr:colOff>0</xdr:colOff>
      <xdr:row>64</xdr:row>
      <xdr:rowOff>0</xdr:rowOff>
    </xdr:to>
    <xdr:sp macro="" textlink="">
      <xdr:nvSpPr>
        <xdr:cNvPr id="166" name="Line 4">
          <a:extLst>
            <a:ext uri="{FF2B5EF4-FFF2-40B4-BE49-F238E27FC236}">
              <a16:creationId xmlns:a16="http://schemas.microsoft.com/office/drawing/2014/main" id="{00000000-0008-0000-0700-0000A6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167" name="Line 5">
          <a:extLst>
            <a:ext uri="{FF2B5EF4-FFF2-40B4-BE49-F238E27FC236}">
              <a16:creationId xmlns:a16="http://schemas.microsoft.com/office/drawing/2014/main" id="{00000000-0008-0000-0700-0000A7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64</xdr:row>
      <xdr:rowOff>0</xdr:rowOff>
    </xdr:from>
    <xdr:to>
      <xdr:col>90</xdr:col>
      <xdr:colOff>0</xdr:colOff>
      <xdr:row>64</xdr:row>
      <xdr:rowOff>0</xdr:rowOff>
    </xdr:to>
    <xdr:sp macro="" textlink="">
      <xdr:nvSpPr>
        <xdr:cNvPr id="168" name="Line 6">
          <a:extLst>
            <a:ext uri="{FF2B5EF4-FFF2-40B4-BE49-F238E27FC236}">
              <a16:creationId xmlns:a16="http://schemas.microsoft.com/office/drawing/2014/main" id="{00000000-0008-0000-0700-0000A8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64</xdr:row>
      <xdr:rowOff>0</xdr:rowOff>
    </xdr:from>
    <xdr:to>
      <xdr:col>92</xdr:col>
      <xdr:colOff>0</xdr:colOff>
      <xdr:row>64</xdr:row>
      <xdr:rowOff>0</xdr:rowOff>
    </xdr:to>
    <xdr:sp macro="" textlink="">
      <xdr:nvSpPr>
        <xdr:cNvPr id="169" name="Line 7">
          <a:extLst>
            <a:ext uri="{FF2B5EF4-FFF2-40B4-BE49-F238E27FC236}">
              <a16:creationId xmlns:a16="http://schemas.microsoft.com/office/drawing/2014/main" id="{00000000-0008-0000-0700-0000A9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64</xdr:row>
      <xdr:rowOff>0</xdr:rowOff>
    </xdr:from>
    <xdr:to>
      <xdr:col>94</xdr:col>
      <xdr:colOff>0</xdr:colOff>
      <xdr:row>64</xdr:row>
      <xdr:rowOff>0</xdr:rowOff>
    </xdr:to>
    <xdr:sp macro="" textlink="">
      <xdr:nvSpPr>
        <xdr:cNvPr id="170" name="Line 8">
          <a:extLst>
            <a:ext uri="{FF2B5EF4-FFF2-40B4-BE49-F238E27FC236}">
              <a16:creationId xmlns:a16="http://schemas.microsoft.com/office/drawing/2014/main" id="{00000000-0008-0000-0700-0000AA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64</xdr:row>
      <xdr:rowOff>0</xdr:rowOff>
    </xdr:from>
    <xdr:to>
      <xdr:col>84</xdr:col>
      <xdr:colOff>0</xdr:colOff>
      <xdr:row>64</xdr:row>
      <xdr:rowOff>0</xdr:rowOff>
    </xdr:to>
    <xdr:sp macro="" textlink="">
      <xdr:nvSpPr>
        <xdr:cNvPr id="171" name="Line 11">
          <a:extLst>
            <a:ext uri="{FF2B5EF4-FFF2-40B4-BE49-F238E27FC236}">
              <a16:creationId xmlns:a16="http://schemas.microsoft.com/office/drawing/2014/main" id="{00000000-0008-0000-0700-0000AB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64</xdr:row>
      <xdr:rowOff>0</xdr:rowOff>
    </xdr:from>
    <xdr:to>
      <xdr:col>87</xdr:col>
      <xdr:colOff>0</xdr:colOff>
      <xdr:row>64</xdr:row>
      <xdr:rowOff>0</xdr:rowOff>
    </xdr:to>
    <xdr:sp macro="" textlink="">
      <xdr:nvSpPr>
        <xdr:cNvPr id="172" name="Line 12">
          <a:extLst>
            <a:ext uri="{FF2B5EF4-FFF2-40B4-BE49-F238E27FC236}">
              <a16:creationId xmlns:a16="http://schemas.microsoft.com/office/drawing/2014/main" id="{00000000-0008-0000-0700-0000AC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64</xdr:row>
      <xdr:rowOff>0</xdr:rowOff>
    </xdr:from>
    <xdr:to>
      <xdr:col>89</xdr:col>
      <xdr:colOff>0</xdr:colOff>
      <xdr:row>64</xdr:row>
      <xdr:rowOff>0</xdr:rowOff>
    </xdr:to>
    <xdr:sp macro="" textlink="">
      <xdr:nvSpPr>
        <xdr:cNvPr id="173" name="Line 13">
          <a:extLst>
            <a:ext uri="{FF2B5EF4-FFF2-40B4-BE49-F238E27FC236}">
              <a16:creationId xmlns:a16="http://schemas.microsoft.com/office/drawing/2014/main" id="{00000000-0008-0000-0700-0000AD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64</xdr:row>
      <xdr:rowOff>0</xdr:rowOff>
    </xdr:from>
    <xdr:to>
      <xdr:col>95</xdr:col>
      <xdr:colOff>0</xdr:colOff>
      <xdr:row>64</xdr:row>
      <xdr:rowOff>0</xdr:rowOff>
    </xdr:to>
    <xdr:sp macro="" textlink="">
      <xdr:nvSpPr>
        <xdr:cNvPr id="174" name="Line 14">
          <a:extLst>
            <a:ext uri="{FF2B5EF4-FFF2-40B4-BE49-F238E27FC236}">
              <a16:creationId xmlns:a16="http://schemas.microsoft.com/office/drawing/2014/main" id="{00000000-0008-0000-0700-0000AE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64</xdr:row>
      <xdr:rowOff>0</xdr:rowOff>
    </xdr:from>
    <xdr:to>
      <xdr:col>91</xdr:col>
      <xdr:colOff>0</xdr:colOff>
      <xdr:row>64</xdr:row>
      <xdr:rowOff>0</xdr:rowOff>
    </xdr:to>
    <xdr:sp macro="" textlink="">
      <xdr:nvSpPr>
        <xdr:cNvPr id="175" name="Line 15">
          <a:extLst>
            <a:ext uri="{FF2B5EF4-FFF2-40B4-BE49-F238E27FC236}">
              <a16:creationId xmlns:a16="http://schemas.microsoft.com/office/drawing/2014/main" id="{00000000-0008-0000-0700-0000AF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64</xdr:row>
      <xdr:rowOff>0</xdr:rowOff>
    </xdr:from>
    <xdr:to>
      <xdr:col>93</xdr:col>
      <xdr:colOff>0</xdr:colOff>
      <xdr:row>64</xdr:row>
      <xdr:rowOff>0</xdr:rowOff>
    </xdr:to>
    <xdr:sp macro="" textlink="">
      <xdr:nvSpPr>
        <xdr:cNvPr id="176" name="Line 16">
          <a:extLst>
            <a:ext uri="{FF2B5EF4-FFF2-40B4-BE49-F238E27FC236}">
              <a16:creationId xmlns:a16="http://schemas.microsoft.com/office/drawing/2014/main" id="{00000000-0008-0000-0700-0000B0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77" name="Line 34">
          <a:extLst>
            <a:ext uri="{FF2B5EF4-FFF2-40B4-BE49-F238E27FC236}">
              <a16:creationId xmlns:a16="http://schemas.microsoft.com/office/drawing/2014/main" id="{00000000-0008-0000-0700-0000B1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178" name="Line 35">
          <a:extLst>
            <a:ext uri="{FF2B5EF4-FFF2-40B4-BE49-F238E27FC236}">
              <a16:creationId xmlns:a16="http://schemas.microsoft.com/office/drawing/2014/main" id="{00000000-0008-0000-0700-0000B2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89" name="Line 39">
          <a:extLst>
            <a:ext uri="{FF2B5EF4-FFF2-40B4-BE49-F238E27FC236}">
              <a16:creationId xmlns:a16="http://schemas.microsoft.com/office/drawing/2014/main" id="{00000000-0008-0000-0700-0000B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90" name="Line 40">
          <a:extLst>
            <a:ext uri="{FF2B5EF4-FFF2-40B4-BE49-F238E27FC236}">
              <a16:creationId xmlns:a16="http://schemas.microsoft.com/office/drawing/2014/main" id="{00000000-0008-0000-0700-0000B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91" name="Line 44">
          <a:extLst>
            <a:ext uri="{FF2B5EF4-FFF2-40B4-BE49-F238E27FC236}">
              <a16:creationId xmlns:a16="http://schemas.microsoft.com/office/drawing/2014/main" id="{00000000-0008-0000-0700-0000B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92" name="Line 45">
          <a:extLst>
            <a:ext uri="{FF2B5EF4-FFF2-40B4-BE49-F238E27FC236}">
              <a16:creationId xmlns:a16="http://schemas.microsoft.com/office/drawing/2014/main" id="{00000000-0008-0000-0700-0000C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96" name="Line 53">
          <a:extLst>
            <a:ext uri="{FF2B5EF4-FFF2-40B4-BE49-F238E27FC236}">
              <a16:creationId xmlns:a16="http://schemas.microsoft.com/office/drawing/2014/main" id="{00000000-0008-0000-0700-0000C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197" name="Line 54">
          <a:extLst>
            <a:ext uri="{FF2B5EF4-FFF2-40B4-BE49-F238E27FC236}">
              <a16:creationId xmlns:a16="http://schemas.microsoft.com/office/drawing/2014/main" id="{00000000-0008-0000-0700-0000C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01" name="Line 62">
          <a:extLst>
            <a:ext uri="{FF2B5EF4-FFF2-40B4-BE49-F238E27FC236}">
              <a16:creationId xmlns:a16="http://schemas.microsoft.com/office/drawing/2014/main" id="{00000000-0008-0000-0700-0000C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02" name="Line 63">
          <a:extLst>
            <a:ext uri="{FF2B5EF4-FFF2-40B4-BE49-F238E27FC236}">
              <a16:creationId xmlns:a16="http://schemas.microsoft.com/office/drawing/2014/main" id="{00000000-0008-0000-0700-0000C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06" name="Line 71">
          <a:extLst>
            <a:ext uri="{FF2B5EF4-FFF2-40B4-BE49-F238E27FC236}">
              <a16:creationId xmlns:a16="http://schemas.microsoft.com/office/drawing/2014/main" id="{00000000-0008-0000-0700-0000C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07" name="Line 72">
          <a:extLst>
            <a:ext uri="{FF2B5EF4-FFF2-40B4-BE49-F238E27FC236}">
              <a16:creationId xmlns:a16="http://schemas.microsoft.com/office/drawing/2014/main" id="{00000000-0008-0000-0700-0000C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22" name="Line 39">
          <a:extLst>
            <a:ext uri="{FF2B5EF4-FFF2-40B4-BE49-F238E27FC236}">
              <a16:creationId xmlns:a16="http://schemas.microsoft.com/office/drawing/2014/main" id="{00000000-0008-0000-0700-0000D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23" name="Line 40">
          <a:extLst>
            <a:ext uri="{FF2B5EF4-FFF2-40B4-BE49-F238E27FC236}">
              <a16:creationId xmlns:a16="http://schemas.microsoft.com/office/drawing/2014/main" id="{00000000-0008-0000-0700-0000D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24" name="Line 44">
          <a:extLst>
            <a:ext uri="{FF2B5EF4-FFF2-40B4-BE49-F238E27FC236}">
              <a16:creationId xmlns:a16="http://schemas.microsoft.com/office/drawing/2014/main" id="{00000000-0008-0000-0700-0000E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25" name="Line 45">
          <a:extLst>
            <a:ext uri="{FF2B5EF4-FFF2-40B4-BE49-F238E27FC236}">
              <a16:creationId xmlns:a16="http://schemas.microsoft.com/office/drawing/2014/main" id="{00000000-0008-0000-0700-0000E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29" name="Line 53">
          <a:extLst>
            <a:ext uri="{FF2B5EF4-FFF2-40B4-BE49-F238E27FC236}">
              <a16:creationId xmlns:a16="http://schemas.microsoft.com/office/drawing/2014/main" id="{00000000-0008-0000-0700-0000E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30" name="Line 54">
          <a:extLst>
            <a:ext uri="{FF2B5EF4-FFF2-40B4-BE49-F238E27FC236}">
              <a16:creationId xmlns:a16="http://schemas.microsoft.com/office/drawing/2014/main" id="{00000000-0008-0000-0700-0000E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34" name="Line 62">
          <a:extLst>
            <a:ext uri="{FF2B5EF4-FFF2-40B4-BE49-F238E27FC236}">
              <a16:creationId xmlns:a16="http://schemas.microsoft.com/office/drawing/2014/main" id="{00000000-0008-0000-0700-0000E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35" name="Line 63">
          <a:extLst>
            <a:ext uri="{FF2B5EF4-FFF2-40B4-BE49-F238E27FC236}">
              <a16:creationId xmlns:a16="http://schemas.microsoft.com/office/drawing/2014/main" id="{00000000-0008-0000-0700-0000E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39" name="Line 71">
          <a:extLst>
            <a:ext uri="{FF2B5EF4-FFF2-40B4-BE49-F238E27FC236}">
              <a16:creationId xmlns:a16="http://schemas.microsoft.com/office/drawing/2014/main" id="{00000000-0008-0000-0700-0000E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40" name="Line 72">
          <a:extLst>
            <a:ext uri="{FF2B5EF4-FFF2-40B4-BE49-F238E27FC236}">
              <a16:creationId xmlns:a16="http://schemas.microsoft.com/office/drawing/2014/main" id="{00000000-0008-0000-0700-0000F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54" name="Line 39">
          <a:extLst>
            <a:ext uri="{FF2B5EF4-FFF2-40B4-BE49-F238E27FC236}">
              <a16:creationId xmlns:a16="http://schemas.microsoft.com/office/drawing/2014/main" id="{00000000-0008-0000-0700-0000F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55" name="Line 40">
          <a:extLst>
            <a:ext uri="{FF2B5EF4-FFF2-40B4-BE49-F238E27FC236}">
              <a16:creationId xmlns:a16="http://schemas.microsoft.com/office/drawing/2014/main" id="{00000000-0008-0000-0700-0000F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56" name="Line 44">
          <a:extLst>
            <a:ext uri="{FF2B5EF4-FFF2-40B4-BE49-F238E27FC236}">
              <a16:creationId xmlns:a16="http://schemas.microsoft.com/office/drawing/2014/main" id="{00000000-0008-0000-0700-00000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57" name="Line 45">
          <a:extLst>
            <a:ext uri="{FF2B5EF4-FFF2-40B4-BE49-F238E27FC236}">
              <a16:creationId xmlns:a16="http://schemas.microsoft.com/office/drawing/2014/main" id="{00000000-0008-0000-0700-00000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61" name="Line 53">
          <a:extLst>
            <a:ext uri="{FF2B5EF4-FFF2-40B4-BE49-F238E27FC236}">
              <a16:creationId xmlns:a16="http://schemas.microsoft.com/office/drawing/2014/main" id="{00000000-0008-0000-0700-000005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62" name="Line 54">
          <a:extLst>
            <a:ext uri="{FF2B5EF4-FFF2-40B4-BE49-F238E27FC236}">
              <a16:creationId xmlns:a16="http://schemas.microsoft.com/office/drawing/2014/main" id="{00000000-0008-0000-0700-000006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66" name="Line 62">
          <a:extLst>
            <a:ext uri="{FF2B5EF4-FFF2-40B4-BE49-F238E27FC236}">
              <a16:creationId xmlns:a16="http://schemas.microsoft.com/office/drawing/2014/main" id="{00000000-0008-0000-0700-00000A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67" name="Line 63">
          <a:extLst>
            <a:ext uri="{FF2B5EF4-FFF2-40B4-BE49-F238E27FC236}">
              <a16:creationId xmlns:a16="http://schemas.microsoft.com/office/drawing/2014/main" id="{00000000-0008-0000-0700-00000B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70" name="Line 71">
          <a:extLst>
            <a:ext uri="{FF2B5EF4-FFF2-40B4-BE49-F238E27FC236}">
              <a16:creationId xmlns:a16="http://schemas.microsoft.com/office/drawing/2014/main" id="{00000000-0008-0000-0700-00000E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71" name="Line 72">
          <a:extLst>
            <a:ext uri="{FF2B5EF4-FFF2-40B4-BE49-F238E27FC236}">
              <a16:creationId xmlns:a16="http://schemas.microsoft.com/office/drawing/2014/main" id="{00000000-0008-0000-0700-00000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47625</xdr:colOff>
      <xdr:row>112</xdr:row>
      <xdr:rowOff>47625</xdr:rowOff>
    </xdr:from>
    <xdr:to>
      <xdr:col>23</xdr:col>
      <xdr:colOff>73052</xdr:colOff>
      <xdr:row>112</xdr:row>
      <xdr:rowOff>349322</xdr:rowOff>
    </xdr:to>
    <xdr:sp macro="" textlink="">
      <xdr:nvSpPr>
        <xdr:cNvPr id="289" name="Oval 1429">
          <a:extLst>
            <a:ext uri="{FF2B5EF4-FFF2-40B4-BE49-F238E27FC236}">
              <a16:creationId xmlns:a16="http://schemas.microsoft.com/office/drawing/2014/main" id="{00000000-0008-0000-0700-000021010000}"/>
            </a:ext>
          </a:extLst>
        </xdr:cNvPr>
        <xdr:cNvSpPr>
          <a:spLocks noChangeArrowheads="1"/>
        </xdr:cNvSpPr>
      </xdr:nvSpPr>
      <xdr:spPr bwMode="auto">
        <a:xfrm>
          <a:off x="2143125" y="33861375"/>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155</xdr:row>
      <xdr:rowOff>47625</xdr:rowOff>
    </xdr:from>
    <xdr:to>
      <xdr:col>23</xdr:col>
      <xdr:colOff>57177</xdr:colOff>
      <xdr:row>155</xdr:row>
      <xdr:rowOff>349322</xdr:rowOff>
    </xdr:to>
    <xdr:sp macro="" textlink="">
      <xdr:nvSpPr>
        <xdr:cNvPr id="290" name="Oval 1429">
          <a:extLst>
            <a:ext uri="{FF2B5EF4-FFF2-40B4-BE49-F238E27FC236}">
              <a16:creationId xmlns:a16="http://schemas.microsoft.com/office/drawing/2014/main" id="{00000000-0008-0000-0700-000022010000}"/>
            </a:ext>
          </a:extLst>
        </xdr:cNvPr>
        <xdr:cNvSpPr>
          <a:spLocks noChangeArrowheads="1"/>
        </xdr:cNvSpPr>
      </xdr:nvSpPr>
      <xdr:spPr bwMode="auto">
        <a:xfrm>
          <a:off x="2127250" y="50434875"/>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2" name="Line 39">
          <a:extLst>
            <a:ext uri="{FF2B5EF4-FFF2-40B4-BE49-F238E27FC236}">
              <a16:creationId xmlns:a16="http://schemas.microsoft.com/office/drawing/2014/main" id="{00000000-0008-0000-0700-00002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3" name="Line 40">
          <a:extLst>
            <a:ext uri="{FF2B5EF4-FFF2-40B4-BE49-F238E27FC236}">
              <a16:creationId xmlns:a16="http://schemas.microsoft.com/office/drawing/2014/main" id="{00000000-0008-0000-0700-00002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4" name="Line 44">
          <a:extLst>
            <a:ext uri="{FF2B5EF4-FFF2-40B4-BE49-F238E27FC236}">
              <a16:creationId xmlns:a16="http://schemas.microsoft.com/office/drawing/2014/main" id="{00000000-0008-0000-0700-00002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5" name="Line 45">
          <a:extLst>
            <a:ext uri="{FF2B5EF4-FFF2-40B4-BE49-F238E27FC236}">
              <a16:creationId xmlns:a16="http://schemas.microsoft.com/office/drawing/2014/main" id="{00000000-0008-0000-0700-00002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6" name="Line 53">
          <a:extLst>
            <a:ext uri="{FF2B5EF4-FFF2-40B4-BE49-F238E27FC236}">
              <a16:creationId xmlns:a16="http://schemas.microsoft.com/office/drawing/2014/main" id="{00000000-0008-0000-0700-00002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7" name="Line 54">
          <a:extLst>
            <a:ext uri="{FF2B5EF4-FFF2-40B4-BE49-F238E27FC236}">
              <a16:creationId xmlns:a16="http://schemas.microsoft.com/office/drawing/2014/main" id="{00000000-0008-0000-0700-00002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8" name="Line 62">
          <a:extLst>
            <a:ext uri="{FF2B5EF4-FFF2-40B4-BE49-F238E27FC236}">
              <a16:creationId xmlns:a16="http://schemas.microsoft.com/office/drawing/2014/main" id="{00000000-0008-0000-0700-00002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299" name="Line 63">
          <a:extLst>
            <a:ext uri="{FF2B5EF4-FFF2-40B4-BE49-F238E27FC236}">
              <a16:creationId xmlns:a16="http://schemas.microsoft.com/office/drawing/2014/main" id="{00000000-0008-0000-0700-00002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0" name="Line 71">
          <a:extLst>
            <a:ext uri="{FF2B5EF4-FFF2-40B4-BE49-F238E27FC236}">
              <a16:creationId xmlns:a16="http://schemas.microsoft.com/office/drawing/2014/main" id="{00000000-0008-0000-0700-00002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1" name="Line 72">
          <a:extLst>
            <a:ext uri="{FF2B5EF4-FFF2-40B4-BE49-F238E27FC236}">
              <a16:creationId xmlns:a16="http://schemas.microsoft.com/office/drawing/2014/main" id="{00000000-0008-0000-0700-00002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2" name="Line 39">
          <a:extLst>
            <a:ext uri="{FF2B5EF4-FFF2-40B4-BE49-F238E27FC236}">
              <a16:creationId xmlns:a16="http://schemas.microsoft.com/office/drawing/2014/main" id="{00000000-0008-0000-0700-00002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3" name="Line 40">
          <a:extLst>
            <a:ext uri="{FF2B5EF4-FFF2-40B4-BE49-F238E27FC236}">
              <a16:creationId xmlns:a16="http://schemas.microsoft.com/office/drawing/2014/main" id="{00000000-0008-0000-0700-00002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4" name="Line 44">
          <a:extLst>
            <a:ext uri="{FF2B5EF4-FFF2-40B4-BE49-F238E27FC236}">
              <a16:creationId xmlns:a16="http://schemas.microsoft.com/office/drawing/2014/main" id="{00000000-0008-0000-0700-00003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5" name="Line 45">
          <a:extLst>
            <a:ext uri="{FF2B5EF4-FFF2-40B4-BE49-F238E27FC236}">
              <a16:creationId xmlns:a16="http://schemas.microsoft.com/office/drawing/2014/main" id="{00000000-0008-0000-0700-00003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6" name="Line 53">
          <a:extLst>
            <a:ext uri="{FF2B5EF4-FFF2-40B4-BE49-F238E27FC236}">
              <a16:creationId xmlns:a16="http://schemas.microsoft.com/office/drawing/2014/main" id="{00000000-0008-0000-0700-00003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7" name="Line 54">
          <a:extLst>
            <a:ext uri="{FF2B5EF4-FFF2-40B4-BE49-F238E27FC236}">
              <a16:creationId xmlns:a16="http://schemas.microsoft.com/office/drawing/2014/main" id="{00000000-0008-0000-0700-00003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8" name="Line 62">
          <a:extLst>
            <a:ext uri="{FF2B5EF4-FFF2-40B4-BE49-F238E27FC236}">
              <a16:creationId xmlns:a16="http://schemas.microsoft.com/office/drawing/2014/main" id="{00000000-0008-0000-0700-00003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09" name="Line 63">
          <a:extLst>
            <a:ext uri="{FF2B5EF4-FFF2-40B4-BE49-F238E27FC236}">
              <a16:creationId xmlns:a16="http://schemas.microsoft.com/office/drawing/2014/main" id="{00000000-0008-0000-0700-00003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0" name="Line 71">
          <a:extLst>
            <a:ext uri="{FF2B5EF4-FFF2-40B4-BE49-F238E27FC236}">
              <a16:creationId xmlns:a16="http://schemas.microsoft.com/office/drawing/2014/main" id="{00000000-0008-0000-0700-00003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1" name="Line 72">
          <a:extLst>
            <a:ext uri="{FF2B5EF4-FFF2-40B4-BE49-F238E27FC236}">
              <a16:creationId xmlns:a16="http://schemas.microsoft.com/office/drawing/2014/main" id="{00000000-0008-0000-0700-00003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2" name="Line 39">
          <a:extLst>
            <a:ext uri="{FF2B5EF4-FFF2-40B4-BE49-F238E27FC236}">
              <a16:creationId xmlns:a16="http://schemas.microsoft.com/office/drawing/2014/main" id="{00000000-0008-0000-0700-00003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3" name="Line 40">
          <a:extLst>
            <a:ext uri="{FF2B5EF4-FFF2-40B4-BE49-F238E27FC236}">
              <a16:creationId xmlns:a16="http://schemas.microsoft.com/office/drawing/2014/main" id="{00000000-0008-0000-0700-00003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4" name="Line 44">
          <a:extLst>
            <a:ext uri="{FF2B5EF4-FFF2-40B4-BE49-F238E27FC236}">
              <a16:creationId xmlns:a16="http://schemas.microsoft.com/office/drawing/2014/main" id="{00000000-0008-0000-0700-00003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5" name="Line 45">
          <a:extLst>
            <a:ext uri="{FF2B5EF4-FFF2-40B4-BE49-F238E27FC236}">
              <a16:creationId xmlns:a16="http://schemas.microsoft.com/office/drawing/2014/main" id="{00000000-0008-0000-0700-00003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6" name="Line 53">
          <a:extLst>
            <a:ext uri="{FF2B5EF4-FFF2-40B4-BE49-F238E27FC236}">
              <a16:creationId xmlns:a16="http://schemas.microsoft.com/office/drawing/2014/main" id="{00000000-0008-0000-0700-00003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7" name="Line 54">
          <a:extLst>
            <a:ext uri="{FF2B5EF4-FFF2-40B4-BE49-F238E27FC236}">
              <a16:creationId xmlns:a16="http://schemas.microsoft.com/office/drawing/2014/main" id="{00000000-0008-0000-0700-00003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8" name="Line 62">
          <a:extLst>
            <a:ext uri="{FF2B5EF4-FFF2-40B4-BE49-F238E27FC236}">
              <a16:creationId xmlns:a16="http://schemas.microsoft.com/office/drawing/2014/main" id="{00000000-0008-0000-0700-00003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19" name="Line 63">
          <a:extLst>
            <a:ext uri="{FF2B5EF4-FFF2-40B4-BE49-F238E27FC236}">
              <a16:creationId xmlns:a16="http://schemas.microsoft.com/office/drawing/2014/main" id="{00000000-0008-0000-0700-00003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0" name="Line 71">
          <a:extLst>
            <a:ext uri="{FF2B5EF4-FFF2-40B4-BE49-F238E27FC236}">
              <a16:creationId xmlns:a16="http://schemas.microsoft.com/office/drawing/2014/main" id="{00000000-0008-0000-0700-00004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1" name="Line 72">
          <a:extLst>
            <a:ext uri="{FF2B5EF4-FFF2-40B4-BE49-F238E27FC236}">
              <a16:creationId xmlns:a16="http://schemas.microsoft.com/office/drawing/2014/main" id="{00000000-0008-0000-0700-00004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2" name="Line 39">
          <a:extLst>
            <a:ext uri="{FF2B5EF4-FFF2-40B4-BE49-F238E27FC236}">
              <a16:creationId xmlns:a16="http://schemas.microsoft.com/office/drawing/2014/main" id="{00000000-0008-0000-0700-00004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3" name="Line 40">
          <a:extLst>
            <a:ext uri="{FF2B5EF4-FFF2-40B4-BE49-F238E27FC236}">
              <a16:creationId xmlns:a16="http://schemas.microsoft.com/office/drawing/2014/main" id="{00000000-0008-0000-0700-00004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4" name="Line 44">
          <a:extLst>
            <a:ext uri="{FF2B5EF4-FFF2-40B4-BE49-F238E27FC236}">
              <a16:creationId xmlns:a16="http://schemas.microsoft.com/office/drawing/2014/main" id="{00000000-0008-0000-0700-00004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5" name="Line 45">
          <a:extLst>
            <a:ext uri="{FF2B5EF4-FFF2-40B4-BE49-F238E27FC236}">
              <a16:creationId xmlns:a16="http://schemas.microsoft.com/office/drawing/2014/main" id="{00000000-0008-0000-0700-00004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6" name="Line 53">
          <a:extLst>
            <a:ext uri="{FF2B5EF4-FFF2-40B4-BE49-F238E27FC236}">
              <a16:creationId xmlns:a16="http://schemas.microsoft.com/office/drawing/2014/main" id="{00000000-0008-0000-0700-00004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7" name="Line 54">
          <a:extLst>
            <a:ext uri="{FF2B5EF4-FFF2-40B4-BE49-F238E27FC236}">
              <a16:creationId xmlns:a16="http://schemas.microsoft.com/office/drawing/2014/main" id="{00000000-0008-0000-0700-00004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8" name="Line 62">
          <a:extLst>
            <a:ext uri="{FF2B5EF4-FFF2-40B4-BE49-F238E27FC236}">
              <a16:creationId xmlns:a16="http://schemas.microsoft.com/office/drawing/2014/main" id="{00000000-0008-0000-0700-00004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29" name="Line 63">
          <a:extLst>
            <a:ext uri="{FF2B5EF4-FFF2-40B4-BE49-F238E27FC236}">
              <a16:creationId xmlns:a16="http://schemas.microsoft.com/office/drawing/2014/main" id="{00000000-0008-0000-0700-00004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0" name="Line 71">
          <a:extLst>
            <a:ext uri="{FF2B5EF4-FFF2-40B4-BE49-F238E27FC236}">
              <a16:creationId xmlns:a16="http://schemas.microsoft.com/office/drawing/2014/main" id="{00000000-0008-0000-0700-00004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1" name="Line 72">
          <a:extLst>
            <a:ext uri="{FF2B5EF4-FFF2-40B4-BE49-F238E27FC236}">
              <a16:creationId xmlns:a16="http://schemas.microsoft.com/office/drawing/2014/main" id="{00000000-0008-0000-0700-00004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2" name="Line 39">
          <a:extLst>
            <a:ext uri="{FF2B5EF4-FFF2-40B4-BE49-F238E27FC236}">
              <a16:creationId xmlns:a16="http://schemas.microsoft.com/office/drawing/2014/main" id="{00000000-0008-0000-0700-00004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3" name="Line 40">
          <a:extLst>
            <a:ext uri="{FF2B5EF4-FFF2-40B4-BE49-F238E27FC236}">
              <a16:creationId xmlns:a16="http://schemas.microsoft.com/office/drawing/2014/main" id="{00000000-0008-0000-0700-00004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4" name="Line 44">
          <a:extLst>
            <a:ext uri="{FF2B5EF4-FFF2-40B4-BE49-F238E27FC236}">
              <a16:creationId xmlns:a16="http://schemas.microsoft.com/office/drawing/2014/main" id="{00000000-0008-0000-0700-00004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5" name="Line 45">
          <a:extLst>
            <a:ext uri="{FF2B5EF4-FFF2-40B4-BE49-F238E27FC236}">
              <a16:creationId xmlns:a16="http://schemas.microsoft.com/office/drawing/2014/main" id="{00000000-0008-0000-0700-00004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6" name="Line 53">
          <a:extLst>
            <a:ext uri="{FF2B5EF4-FFF2-40B4-BE49-F238E27FC236}">
              <a16:creationId xmlns:a16="http://schemas.microsoft.com/office/drawing/2014/main" id="{00000000-0008-0000-0700-00005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7" name="Line 54">
          <a:extLst>
            <a:ext uri="{FF2B5EF4-FFF2-40B4-BE49-F238E27FC236}">
              <a16:creationId xmlns:a16="http://schemas.microsoft.com/office/drawing/2014/main" id="{00000000-0008-0000-0700-00005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8" name="Line 62">
          <a:extLst>
            <a:ext uri="{FF2B5EF4-FFF2-40B4-BE49-F238E27FC236}">
              <a16:creationId xmlns:a16="http://schemas.microsoft.com/office/drawing/2014/main" id="{00000000-0008-0000-0700-00005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39" name="Line 63">
          <a:extLst>
            <a:ext uri="{FF2B5EF4-FFF2-40B4-BE49-F238E27FC236}">
              <a16:creationId xmlns:a16="http://schemas.microsoft.com/office/drawing/2014/main" id="{00000000-0008-0000-0700-00005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0" name="Line 71">
          <a:extLst>
            <a:ext uri="{FF2B5EF4-FFF2-40B4-BE49-F238E27FC236}">
              <a16:creationId xmlns:a16="http://schemas.microsoft.com/office/drawing/2014/main" id="{00000000-0008-0000-0700-00005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1" name="Line 72">
          <a:extLst>
            <a:ext uri="{FF2B5EF4-FFF2-40B4-BE49-F238E27FC236}">
              <a16:creationId xmlns:a16="http://schemas.microsoft.com/office/drawing/2014/main" id="{00000000-0008-0000-0700-00005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2" name="Line 39">
          <a:extLst>
            <a:ext uri="{FF2B5EF4-FFF2-40B4-BE49-F238E27FC236}">
              <a16:creationId xmlns:a16="http://schemas.microsoft.com/office/drawing/2014/main" id="{00000000-0008-0000-0700-00005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3" name="Line 40">
          <a:extLst>
            <a:ext uri="{FF2B5EF4-FFF2-40B4-BE49-F238E27FC236}">
              <a16:creationId xmlns:a16="http://schemas.microsoft.com/office/drawing/2014/main" id="{00000000-0008-0000-0700-00005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4" name="Line 44">
          <a:extLst>
            <a:ext uri="{FF2B5EF4-FFF2-40B4-BE49-F238E27FC236}">
              <a16:creationId xmlns:a16="http://schemas.microsoft.com/office/drawing/2014/main" id="{00000000-0008-0000-0700-00005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5" name="Line 45">
          <a:extLst>
            <a:ext uri="{FF2B5EF4-FFF2-40B4-BE49-F238E27FC236}">
              <a16:creationId xmlns:a16="http://schemas.microsoft.com/office/drawing/2014/main" id="{00000000-0008-0000-0700-00005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6" name="Line 53">
          <a:extLst>
            <a:ext uri="{FF2B5EF4-FFF2-40B4-BE49-F238E27FC236}">
              <a16:creationId xmlns:a16="http://schemas.microsoft.com/office/drawing/2014/main" id="{00000000-0008-0000-0700-00005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7" name="Line 54">
          <a:extLst>
            <a:ext uri="{FF2B5EF4-FFF2-40B4-BE49-F238E27FC236}">
              <a16:creationId xmlns:a16="http://schemas.microsoft.com/office/drawing/2014/main" id="{00000000-0008-0000-0700-00005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8" name="Line 62">
          <a:extLst>
            <a:ext uri="{FF2B5EF4-FFF2-40B4-BE49-F238E27FC236}">
              <a16:creationId xmlns:a16="http://schemas.microsoft.com/office/drawing/2014/main" id="{00000000-0008-0000-0700-00005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49" name="Line 63">
          <a:extLst>
            <a:ext uri="{FF2B5EF4-FFF2-40B4-BE49-F238E27FC236}">
              <a16:creationId xmlns:a16="http://schemas.microsoft.com/office/drawing/2014/main" id="{00000000-0008-0000-0700-00005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0" name="Line 71">
          <a:extLst>
            <a:ext uri="{FF2B5EF4-FFF2-40B4-BE49-F238E27FC236}">
              <a16:creationId xmlns:a16="http://schemas.microsoft.com/office/drawing/2014/main" id="{00000000-0008-0000-0700-00005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1" name="Line 72">
          <a:extLst>
            <a:ext uri="{FF2B5EF4-FFF2-40B4-BE49-F238E27FC236}">
              <a16:creationId xmlns:a16="http://schemas.microsoft.com/office/drawing/2014/main" id="{00000000-0008-0000-0700-00005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2" name="Line 39">
          <a:extLst>
            <a:ext uri="{FF2B5EF4-FFF2-40B4-BE49-F238E27FC236}">
              <a16:creationId xmlns:a16="http://schemas.microsoft.com/office/drawing/2014/main" id="{00000000-0008-0000-0700-00006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3" name="Line 40">
          <a:extLst>
            <a:ext uri="{FF2B5EF4-FFF2-40B4-BE49-F238E27FC236}">
              <a16:creationId xmlns:a16="http://schemas.microsoft.com/office/drawing/2014/main" id="{00000000-0008-0000-0700-00006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4" name="Line 44">
          <a:extLst>
            <a:ext uri="{FF2B5EF4-FFF2-40B4-BE49-F238E27FC236}">
              <a16:creationId xmlns:a16="http://schemas.microsoft.com/office/drawing/2014/main" id="{00000000-0008-0000-0700-00006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5" name="Line 45">
          <a:extLst>
            <a:ext uri="{FF2B5EF4-FFF2-40B4-BE49-F238E27FC236}">
              <a16:creationId xmlns:a16="http://schemas.microsoft.com/office/drawing/2014/main" id="{00000000-0008-0000-0700-00006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6" name="Line 53">
          <a:extLst>
            <a:ext uri="{FF2B5EF4-FFF2-40B4-BE49-F238E27FC236}">
              <a16:creationId xmlns:a16="http://schemas.microsoft.com/office/drawing/2014/main" id="{00000000-0008-0000-0700-00006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7" name="Line 54">
          <a:extLst>
            <a:ext uri="{FF2B5EF4-FFF2-40B4-BE49-F238E27FC236}">
              <a16:creationId xmlns:a16="http://schemas.microsoft.com/office/drawing/2014/main" id="{00000000-0008-0000-0700-00006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8" name="Line 62">
          <a:extLst>
            <a:ext uri="{FF2B5EF4-FFF2-40B4-BE49-F238E27FC236}">
              <a16:creationId xmlns:a16="http://schemas.microsoft.com/office/drawing/2014/main" id="{00000000-0008-0000-0700-00006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59" name="Line 63">
          <a:extLst>
            <a:ext uri="{FF2B5EF4-FFF2-40B4-BE49-F238E27FC236}">
              <a16:creationId xmlns:a16="http://schemas.microsoft.com/office/drawing/2014/main" id="{00000000-0008-0000-0700-00006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0" name="Line 71">
          <a:extLst>
            <a:ext uri="{FF2B5EF4-FFF2-40B4-BE49-F238E27FC236}">
              <a16:creationId xmlns:a16="http://schemas.microsoft.com/office/drawing/2014/main" id="{00000000-0008-0000-0700-00006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1" name="Line 72">
          <a:extLst>
            <a:ext uri="{FF2B5EF4-FFF2-40B4-BE49-F238E27FC236}">
              <a16:creationId xmlns:a16="http://schemas.microsoft.com/office/drawing/2014/main" id="{00000000-0008-0000-0700-00006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2" name="Line 39">
          <a:extLst>
            <a:ext uri="{FF2B5EF4-FFF2-40B4-BE49-F238E27FC236}">
              <a16:creationId xmlns:a16="http://schemas.microsoft.com/office/drawing/2014/main" id="{00000000-0008-0000-0700-00006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3" name="Line 40">
          <a:extLst>
            <a:ext uri="{FF2B5EF4-FFF2-40B4-BE49-F238E27FC236}">
              <a16:creationId xmlns:a16="http://schemas.microsoft.com/office/drawing/2014/main" id="{00000000-0008-0000-0700-00006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4" name="Line 44">
          <a:extLst>
            <a:ext uri="{FF2B5EF4-FFF2-40B4-BE49-F238E27FC236}">
              <a16:creationId xmlns:a16="http://schemas.microsoft.com/office/drawing/2014/main" id="{00000000-0008-0000-0700-00006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5" name="Line 45">
          <a:extLst>
            <a:ext uri="{FF2B5EF4-FFF2-40B4-BE49-F238E27FC236}">
              <a16:creationId xmlns:a16="http://schemas.microsoft.com/office/drawing/2014/main" id="{00000000-0008-0000-0700-00006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6" name="Line 53">
          <a:extLst>
            <a:ext uri="{FF2B5EF4-FFF2-40B4-BE49-F238E27FC236}">
              <a16:creationId xmlns:a16="http://schemas.microsoft.com/office/drawing/2014/main" id="{00000000-0008-0000-0700-00006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7" name="Line 54">
          <a:extLst>
            <a:ext uri="{FF2B5EF4-FFF2-40B4-BE49-F238E27FC236}">
              <a16:creationId xmlns:a16="http://schemas.microsoft.com/office/drawing/2014/main" id="{00000000-0008-0000-0700-00006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8" name="Line 62">
          <a:extLst>
            <a:ext uri="{FF2B5EF4-FFF2-40B4-BE49-F238E27FC236}">
              <a16:creationId xmlns:a16="http://schemas.microsoft.com/office/drawing/2014/main" id="{00000000-0008-0000-0700-00007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69" name="Line 63">
          <a:extLst>
            <a:ext uri="{FF2B5EF4-FFF2-40B4-BE49-F238E27FC236}">
              <a16:creationId xmlns:a16="http://schemas.microsoft.com/office/drawing/2014/main" id="{00000000-0008-0000-0700-00007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0" name="Line 71">
          <a:extLst>
            <a:ext uri="{FF2B5EF4-FFF2-40B4-BE49-F238E27FC236}">
              <a16:creationId xmlns:a16="http://schemas.microsoft.com/office/drawing/2014/main" id="{00000000-0008-0000-0700-00007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1" name="Line 72">
          <a:extLst>
            <a:ext uri="{FF2B5EF4-FFF2-40B4-BE49-F238E27FC236}">
              <a16:creationId xmlns:a16="http://schemas.microsoft.com/office/drawing/2014/main" id="{00000000-0008-0000-0700-00007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2" name="Line 39">
          <a:extLst>
            <a:ext uri="{FF2B5EF4-FFF2-40B4-BE49-F238E27FC236}">
              <a16:creationId xmlns:a16="http://schemas.microsoft.com/office/drawing/2014/main" id="{00000000-0008-0000-0700-00007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3" name="Line 40">
          <a:extLst>
            <a:ext uri="{FF2B5EF4-FFF2-40B4-BE49-F238E27FC236}">
              <a16:creationId xmlns:a16="http://schemas.microsoft.com/office/drawing/2014/main" id="{00000000-0008-0000-0700-00007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4" name="Line 44">
          <a:extLst>
            <a:ext uri="{FF2B5EF4-FFF2-40B4-BE49-F238E27FC236}">
              <a16:creationId xmlns:a16="http://schemas.microsoft.com/office/drawing/2014/main" id="{00000000-0008-0000-0700-00007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5" name="Line 45">
          <a:extLst>
            <a:ext uri="{FF2B5EF4-FFF2-40B4-BE49-F238E27FC236}">
              <a16:creationId xmlns:a16="http://schemas.microsoft.com/office/drawing/2014/main" id="{00000000-0008-0000-0700-00007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6" name="Line 53">
          <a:extLst>
            <a:ext uri="{FF2B5EF4-FFF2-40B4-BE49-F238E27FC236}">
              <a16:creationId xmlns:a16="http://schemas.microsoft.com/office/drawing/2014/main" id="{00000000-0008-0000-0700-00007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7" name="Line 54">
          <a:extLst>
            <a:ext uri="{FF2B5EF4-FFF2-40B4-BE49-F238E27FC236}">
              <a16:creationId xmlns:a16="http://schemas.microsoft.com/office/drawing/2014/main" id="{00000000-0008-0000-0700-00007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8" name="Line 62">
          <a:extLst>
            <a:ext uri="{FF2B5EF4-FFF2-40B4-BE49-F238E27FC236}">
              <a16:creationId xmlns:a16="http://schemas.microsoft.com/office/drawing/2014/main" id="{00000000-0008-0000-0700-00007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79" name="Line 63">
          <a:extLst>
            <a:ext uri="{FF2B5EF4-FFF2-40B4-BE49-F238E27FC236}">
              <a16:creationId xmlns:a16="http://schemas.microsoft.com/office/drawing/2014/main" id="{00000000-0008-0000-0700-00007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80" name="Line 71">
          <a:extLst>
            <a:ext uri="{FF2B5EF4-FFF2-40B4-BE49-F238E27FC236}">
              <a16:creationId xmlns:a16="http://schemas.microsoft.com/office/drawing/2014/main" id="{00000000-0008-0000-0700-00007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56</xdr:row>
      <xdr:rowOff>9525</xdr:rowOff>
    </xdr:from>
    <xdr:to>
      <xdr:col>86</xdr:col>
      <xdr:colOff>19050</xdr:colOff>
      <xdr:row>56</xdr:row>
      <xdr:rowOff>9525</xdr:rowOff>
    </xdr:to>
    <xdr:sp macro="" textlink="">
      <xdr:nvSpPr>
        <xdr:cNvPr id="381" name="Line 72">
          <a:extLst>
            <a:ext uri="{FF2B5EF4-FFF2-40B4-BE49-F238E27FC236}">
              <a16:creationId xmlns:a16="http://schemas.microsoft.com/office/drawing/2014/main" id="{00000000-0008-0000-0700-00007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97</xdr:col>
      <xdr:colOff>101600</xdr:colOff>
      <xdr:row>4</xdr:row>
      <xdr:rowOff>0</xdr:rowOff>
    </xdr:from>
    <xdr:to>
      <xdr:col>156</xdr:col>
      <xdr:colOff>25400</xdr:colOff>
      <xdr:row>23</xdr:row>
      <xdr:rowOff>0</xdr:rowOff>
    </xdr:to>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bwMode="auto">
        <a:xfrm>
          <a:off x="12827000" y="330200"/>
          <a:ext cx="7518400" cy="6070600"/>
        </a:xfrm>
        <a:prstGeom prst="rect">
          <a:avLst/>
        </a:prstGeom>
        <a:solidFill>
          <a:srgbClr val="FFFFCC"/>
        </a:solidFill>
        <a:ln w="25400" algn="ctr">
          <a:solidFill>
            <a:srgbClr val="00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400" b="0" i="0" u="none" strike="noStrike" kern="0" cap="none" spc="0" normalizeH="0" baseline="0" noProof="0">
              <a:ln>
                <a:noFill/>
              </a:ln>
              <a:solidFill>
                <a:srgbClr val="FF0000"/>
              </a:solidFill>
              <a:effectLst/>
              <a:uLnTx/>
              <a:uFillTx/>
            </a:rPr>
            <a:t>【</a:t>
          </a:r>
          <a:r>
            <a:rPr kumimoji="1" lang="ja-JP" altLang="en-US" sz="4400" b="0" i="0" u="none" strike="noStrike" kern="0" cap="none" spc="0" normalizeH="0" baseline="0" noProof="0">
              <a:ln>
                <a:noFill/>
              </a:ln>
              <a:solidFill>
                <a:srgbClr val="FF0000"/>
              </a:solidFill>
              <a:effectLst/>
              <a:uLnTx/>
              <a:uFillTx/>
            </a:rPr>
            <a:t>４園目　印刷</a:t>
          </a:r>
          <a:r>
            <a:rPr kumimoji="1" lang="en-US" altLang="ja-JP" sz="4400" b="0" i="0" u="none" strike="noStrike" kern="0" cap="none" spc="0" normalizeH="0" baseline="0" noProof="0">
              <a:ln>
                <a:noFill/>
              </a:ln>
              <a:solidFill>
                <a:srgbClr val="FF0000"/>
              </a:solidFill>
              <a:effectLst/>
              <a:uLnTx/>
              <a:uFillTx/>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印刷すると、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「３枚１セットの調査票」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が、出てきます。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都道府県に提出してください。</a:t>
          </a:r>
        </a:p>
      </xdr:txBody>
    </xdr:sp>
    <xdr:clientData/>
  </xdr:twoCellAnchor>
  <xdr:twoCellAnchor>
    <xdr:from>
      <xdr:col>86</xdr:col>
      <xdr:colOff>19050</xdr:colOff>
      <xdr:row>13</xdr:row>
      <xdr:rowOff>9525</xdr:rowOff>
    </xdr:from>
    <xdr:to>
      <xdr:col>86</xdr:col>
      <xdr:colOff>19050</xdr:colOff>
      <xdr:row>13</xdr:row>
      <xdr:rowOff>9525</xdr:rowOff>
    </xdr:to>
    <xdr:sp macro="" textlink="">
      <xdr:nvSpPr>
        <xdr:cNvPr id="285" name="Line 34">
          <a:extLst>
            <a:ext uri="{FF2B5EF4-FFF2-40B4-BE49-F238E27FC236}">
              <a16:creationId xmlns:a16="http://schemas.microsoft.com/office/drawing/2014/main" id="{0EFE20C5-3AB1-4A5C-A16E-52F297E7F5BD}"/>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286" name="Line 35">
          <a:extLst>
            <a:ext uri="{FF2B5EF4-FFF2-40B4-BE49-F238E27FC236}">
              <a16:creationId xmlns:a16="http://schemas.microsoft.com/office/drawing/2014/main" id="{895208AF-E84F-43F8-9F06-30A72297E8FA}"/>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287" name="Line 34">
          <a:extLst>
            <a:ext uri="{FF2B5EF4-FFF2-40B4-BE49-F238E27FC236}">
              <a16:creationId xmlns:a16="http://schemas.microsoft.com/office/drawing/2014/main" id="{3C41E78D-19B5-46F8-8571-0FEBD80FE932}"/>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288" name="Line 35">
          <a:extLst>
            <a:ext uri="{FF2B5EF4-FFF2-40B4-BE49-F238E27FC236}">
              <a16:creationId xmlns:a16="http://schemas.microsoft.com/office/drawing/2014/main" id="{4CEC361A-E88E-4BD0-9EEF-BD5FA094502B}"/>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291" name="Line 34">
          <a:extLst>
            <a:ext uri="{FF2B5EF4-FFF2-40B4-BE49-F238E27FC236}">
              <a16:creationId xmlns:a16="http://schemas.microsoft.com/office/drawing/2014/main" id="{5B2F2764-8399-42B4-A9CB-3B78E4DB635E}"/>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82" name="Line 35">
          <a:extLst>
            <a:ext uri="{FF2B5EF4-FFF2-40B4-BE49-F238E27FC236}">
              <a16:creationId xmlns:a16="http://schemas.microsoft.com/office/drawing/2014/main" id="{8662A23E-7455-41C3-8C17-023622C9508B}"/>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83" name="Line 34">
          <a:extLst>
            <a:ext uri="{FF2B5EF4-FFF2-40B4-BE49-F238E27FC236}">
              <a16:creationId xmlns:a16="http://schemas.microsoft.com/office/drawing/2014/main" id="{4B9DD8B9-1C09-434D-A31A-E6441BE9E984}"/>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84" name="Line 35">
          <a:extLst>
            <a:ext uri="{FF2B5EF4-FFF2-40B4-BE49-F238E27FC236}">
              <a16:creationId xmlns:a16="http://schemas.microsoft.com/office/drawing/2014/main" id="{3CE6F97D-4E9A-4D6C-8466-1059F8B31B36}"/>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85" name="Line 34">
          <a:extLst>
            <a:ext uri="{FF2B5EF4-FFF2-40B4-BE49-F238E27FC236}">
              <a16:creationId xmlns:a16="http://schemas.microsoft.com/office/drawing/2014/main" id="{F1C497B0-2B6A-4327-B5B9-4E61E1C4FE56}"/>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86" name="Line 35">
          <a:extLst>
            <a:ext uri="{FF2B5EF4-FFF2-40B4-BE49-F238E27FC236}">
              <a16:creationId xmlns:a16="http://schemas.microsoft.com/office/drawing/2014/main" id="{DF640D08-7A9F-458C-924F-A3AF942507AC}"/>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87" name="Line 34">
          <a:extLst>
            <a:ext uri="{FF2B5EF4-FFF2-40B4-BE49-F238E27FC236}">
              <a16:creationId xmlns:a16="http://schemas.microsoft.com/office/drawing/2014/main" id="{CE1B1AE6-2916-4C90-AB77-1391C6D9EE12}"/>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88" name="Line 35">
          <a:extLst>
            <a:ext uri="{FF2B5EF4-FFF2-40B4-BE49-F238E27FC236}">
              <a16:creationId xmlns:a16="http://schemas.microsoft.com/office/drawing/2014/main" id="{A6F29AE3-8446-409A-B33B-1F76AAF5FC61}"/>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89" name="Line 34">
          <a:extLst>
            <a:ext uri="{FF2B5EF4-FFF2-40B4-BE49-F238E27FC236}">
              <a16:creationId xmlns:a16="http://schemas.microsoft.com/office/drawing/2014/main" id="{34C6274E-B63C-4325-BAA4-095B33428581}"/>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90" name="Line 35">
          <a:extLst>
            <a:ext uri="{FF2B5EF4-FFF2-40B4-BE49-F238E27FC236}">
              <a16:creationId xmlns:a16="http://schemas.microsoft.com/office/drawing/2014/main" id="{3C1657CB-70F7-42B4-B466-824731D22D41}"/>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91" name="Line 34">
          <a:extLst>
            <a:ext uri="{FF2B5EF4-FFF2-40B4-BE49-F238E27FC236}">
              <a16:creationId xmlns:a16="http://schemas.microsoft.com/office/drawing/2014/main" id="{300FB0F7-944B-42B0-8007-FE1DF7F16D58}"/>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92" name="Line 35">
          <a:extLst>
            <a:ext uri="{FF2B5EF4-FFF2-40B4-BE49-F238E27FC236}">
              <a16:creationId xmlns:a16="http://schemas.microsoft.com/office/drawing/2014/main" id="{4FF9A5CC-78B7-450D-BA69-710C375BD7BF}"/>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93" name="Line 34">
          <a:extLst>
            <a:ext uri="{FF2B5EF4-FFF2-40B4-BE49-F238E27FC236}">
              <a16:creationId xmlns:a16="http://schemas.microsoft.com/office/drawing/2014/main" id="{3D072E80-F7EC-4B16-846B-E4B376D8EADA}"/>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394" name="Line 35">
          <a:extLst>
            <a:ext uri="{FF2B5EF4-FFF2-40B4-BE49-F238E27FC236}">
              <a16:creationId xmlns:a16="http://schemas.microsoft.com/office/drawing/2014/main" id="{640D34CC-7FEB-4589-A4A3-6DB294E449BE}"/>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13</xdr:row>
      <xdr:rowOff>0</xdr:rowOff>
    </xdr:from>
    <xdr:to>
      <xdr:col>91</xdr:col>
      <xdr:colOff>2</xdr:colOff>
      <xdr:row>13</xdr:row>
      <xdr:rowOff>1</xdr:rowOff>
    </xdr:to>
    <xdr:grpSp>
      <xdr:nvGrpSpPr>
        <xdr:cNvPr id="395" name="グループ化 1">
          <a:extLst>
            <a:ext uri="{FF2B5EF4-FFF2-40B4-BE49-F238E27FC236}">
              <a16:creationId xmlns:a16="http://schemas.microsoft.com/office/drawing/2014/main" id="{12EFEC2B-E4A1-439D-A447-1508953EB8A3}"/>
            </a:ext>
          </a:extLst>
        </xdr:cNvPr>
        <xdr:cNvGrpSpPr>
          <a:grpSpLocks/>
        </xdr:cNvGrpSpPr>
      </xdr:nvGrpSpPr>
      <xdr:grpSpPr bwMode="auto">
        <a:xfrm>
          <a:off x="8798560" y="2773680"/>
          <a:ext cx="1188722" cy="1"/>
          <a:chOff x="9715501" y="3148857"/>
          <a:chExt cx="1311090" cy="257731"/>
        </a:xfrm>
      </xdr:grpSpPr>
      <xdr:sp macro="" textlink="">
        <xdr:nvSpPr>
          <xdr:cNvPr id="396" name="Line 37">
            <a:extLst>
              <a:ext uri="{FF2B5EF4-FFF2-40B4-BE49-F238E27FC236}">
                <a16:creationId xmlns:a16="http://schemas.microsoft.com/office/drawing/2014/main" id="{12357849-B5A0-4200-9391-7DFFEA0A9E1B}"/>
              </a:ext>
            </a:extLst>
          </xdr:cNvPr>
          <xdr:cNvSpPr>
            <a:spLocks noChangeShapeType="1"/>
          </xdr:cNvSpPr>
        </xdr:nvSpPr>
        <xdr:spPr bwMode="auto">
          <a:xfrm>
            <a:off x="9715501"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 name="Line 37">
            <a:extLst>
              <a:ext uri="{FF2B5EF4-FFF2-40B4-BE49-F238E27FC236}">
                <a16:creationId xmlns:a16="http://schemas.microsoft.com/office/drawing/2014/main" id="{4AC153CF-12AA-454A-956E-14AFE974760B}"/>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8" name="Line 37">
            <a:extLst>
              <a:ext uri="{FF2B5EF4-FFF2-40B4-BE49-F238E27FC236}">
                <a16:creationId xmlns:a16="http://schemas.microsoft.com/office/drawing/2014/main" id="{956FF9A0-D76A-4A43-9F6D-C16141935DC5}"/>
              </a:ext>
            </a:extLst>
          </xdr:cNvPr>
          <xdr:cNvSpPr>
            <a:spLocks noChangeShapeType="1"/>
          </xdr:cNvSpPr>
        </xdr:nvSpPr>
        <xdr:spPr bwMode="auto">
          <a:xfrm>
            <a:off x="11026591" y="3148857"/>
            <a:ext cx="0" cy="2353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79</xdr:col>
      <xdr:colOff>9525</xdr:colOff>
      <xdr:row>13</xdr:row>
      <xdr:rowOff>0</xdr:rowOff>
    </xdr:from>
    <xdr:to>
      <xdr:col>80</xdr:col>
      <xdr:colOff>139701</xdr:colOff>
      <xdr:row>13</xdr:row>
      <xdr:rowOff>73025</xdr:rowOff>
    </xdr:to>
    <xdr:grpSp>
      <xdr:nvGrpSpPr>
        <xdr:cNvPr id="399" name="グループ化 1">
          <a:extLst>
            <a:ext uri="{FF2B5EF4-FFF2-40B4-BE49-F238E27FC236}">
              <a16:creationId xmlns:a16="http://schemas.microsoft.com/office/drawing/2014/main" id="{52F70FCC-22AA-459F-8542-51D1AEA65C96}"/>
            </a:ext>
          </a:extLst>
        </xdr:cNvPr>
        <xdr:cNvGrpSpPr>
          <a:grpSpLocks/>
        </xdr:cNvGrpSpPr>
      </xdr:nvGrpSpPr>
      <xdr:grpSpPr bwMode="auto">
        <a:xfrm>
          <a:off x="8543925" y="2773680"/>
          <a:ext cx="241936" cy="73025"/>
          <a:chOff x="5778500" y="10467975"/>
          <a:chExt cx="123825" cy="107950"/>
        </a:xfrm>
      </xdr:grpSpPr>
      <xdr:sp macro="" textlink="">
        <xdr:nvSpPr>
          <xdr:cNvPr id="400" name="Line 80">
            <a:extLst>
              <a:ext uri="{FF2B5EF4-FFF2-40B4-BE49-F238E27FC236}">
                <a16:creationId xmlns:a16="http://schemas.microsoft.com/office/drawing/2014/main" id="{0B651CAA-B366-47B5-BD8A-B51598EA6A23}"/>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 name="Line 81">
            <a:extLst>
              <a:ext uri="{FF2B5EF4-FFF2-40B4-BE49-F238E27FC236}">
                <a16:creationId xmlns:a16="http://schemas.microsoft.com/office/drawing/2014/main" id="{4DE2960F-CF83-4DD6-948B-5A5AAB8F1A82}"/>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13</xdr:row>
      <xdr:rowOff>9525</xdr:rowOff>
    </xdr:from>
    <xdr:to>
      <xdr:col>86</xdr:col>
      <xdr:colOff>19050</xdr:colOff>
      <xdr:row>13</xdr:row>
      <xdr:rowOff>9525</xdr:rowOff>
    </xdr:to>
    <xdr:sp macro="" textlink="">
      <xdr:nvSpPr>
        <xdr:cNvPr id="402" name="Line 34">
          <a:extLst>
            <a:ext uri="{FF2B5EF4-FFF2-40B4-BE49-F238E27FC236}">
              <a16:creationId xmlns:a16="http://schemas.microsoft.com/office/drawing/2014/main" id="{8544F6B1-5091-479B-B887-C88D66A664A2}"/>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403" name="Line 35">
          <a:extLst>
            <a:ext uri="{FF2B5EF4-FFF2-40B4-BE49-F238E27FC236}">
              <a16:creationId xmlns:a16="http://schemas.microsoft.com/office/drawing/2014/main" id="{21FD13D8-A2F7-45C8-BB15-110BE94C5BAD}"/>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12</xdr:row>
      <xdr:rowOff>57150</xdr:rowOff>
    </xdr:from>
    <xdr:to>
      <xdr:col>91</xdr:col>
      <xdr:colOff>0</xdr:colOff>
      <xdr:row>13</xdr:row>
      <xdr:rowOff>0</xdr:rowOff>
    </xdr:to>
    <xdr:grpSp>
      <xdr:nvGrpSpPr>
        <xdr:cNvPr id="404" name="グループ化 1">
          <a:extLst>
            <a:ext uri="{FF2B5EF4-FFF2-40B4-BE49-F238E27FC236}">
              <a16:creationId xmlns:a16="http://schemas.microsoft.com/office/drawing/2014/main" id="{D487DAB5-42DD-4933-AA71-E7899DD47346}"/>
            </a:ext>
          </a:extLst>
        </xdr:cNvPr>
        <xdr:cNvGrpSpPr>
          <a:grpSpLocks/>
        </xdr:cNvGrpSpPr>
      </xdr:nvGrpSpPr>
      <xdr:grpSpPr bwMode="auto">
        <a:xfrm>
          <a:off x="8798560" y="2393950"/>
          <a:ext cx="1188720" cy="379730"/>
          <a:chOff x="9715500" y="3148853"/>
          <a:chExt cx="1311088" cy="257735"/>
        </a:xfrm>
      </xdr:grpSpPr>
      <xdr:sp macro="" textlink="">
        <xdr:nvSpPr>
          <xdr:cNvPr id="405" name="Line 37">
            <a:extLst>
              <a:ext uri="{FF2B5EF4-FFF2-40B4-BE49-F238E27FC236}">
                <a16:creationId xmlns:a16="http://schemas.microsoft.com/office/drawing/2014/main" id="{25966B04-35CE-42C2-BC32-490A7436DCD4}"/>
              </a:ext>
            </a:extLst>
          </xdr:cNvPr>
          <xdr:cNvSpPr>
            <a:spLocks noChangeShapeType="1"/>
          </xdr:cNvSpPr>
        </xdr:nvSpPr>
        <xdr:spPr bwMode="auto">
          <a:xfrm>
            <a:off x="9715500"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6" name="Line 37">
            <a:extLst>
              <a:ext uri="{FF2B5EF4-FFF2-40B4-BE49-F238E27FC236}">
                <a16:creationId xmlns:a16="http://schemas.microsoft.com/office/drawing/2014/main" id="{A5B34E99-7DDC-433A-8BCE-D3A40439E7E4}"/>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7" name="Line 37">
            <a:extLst>
              <a:ext uri="{FF2B5EF4-FFF2-40B4-BE49-F238E27FC236}">
                <a16:creationId xmlns:a16="http://schemas.microsoft.com/office/drawing/2014/main" id="{CB8057D9-45FA-4111-B279-EE4E9C171B89}"/>
              </a:ext>
            </a:extLst>
          </xdr:cNvPr>
          <xdr:cNvSpPr>
            <a:spLocks noChangeShapeType="1"/>
          </xdr:cNvSpPr>
        </xdr:nvSpPr>
        <xdr:spPr bwMode="auto">
          <a:xfrm>
            <a:off x="11026588" y="3148853"/>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13</xdr:row>
      <xdr:rowOff>9525</xdr:rowOff>
    </xdr:from>
    <xdr:to>
      <xdr:col>86</xdr:col>
      <xdr:colOff>19050</xdr:colOff>
      <xdr:row>13</xdr:row>
      <xdr:rowOff>9525</xdr:rowOff>
    </xdr:to>
    <xdr:sp macro="" textlink="">
      <xdr:nvSpPr>
        <xdr:cNvPr id="408" name="Line 34">
          <a:extLst>
            <a:ext uri="{FF2B5EF4-FFF2-40B4-BE49-F238E27FC236}">
              <a16:creationId xmlns:a16="http://schemas.microsoft.com/office/drawing/2014/main" id="{68860BA0-58C6-4D87-80E3-E8D2612EC9F9}"/>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409" name="Line 35">
          <a:extLst>
            <a:ext uri="{FF2B5EF4-FFF2-40B4-BE49-F238E27FC236}">
              <a16:creationId xmlns:a16="http://schemas.microsoft.com/office/drawing/2014/main" id="{912C05DF-5A1C-4612-94F6-2270B1CE9CC7}"/>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410" name="Line 34">
          <a:extLst>
            <a:ext uri="{FF2B5EF4-FFF2-40B4-BE49-F238E27FC236}">
              <a16:creationId xmlns:a16="http://schemas.microsoft.com/office/drawing/2014/main" id="{2082F902-BB2C-4607-94FA-2F18A6F87032}"/>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411" name="Line 35">
          <a:extLst>
            <a:ext uri="{FF2B5EF4-FFF2-40B4-BE49-F238E27FC236}">
              <a16:creationId xmlns:a16="http://schemas.microsoft.com/office/drawing/2014/main" id="{474E8C6F-662B-4AE0-BF79-962B461B648C}"/>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412" name="Line 34">
          <a:extLst>
            <a:ext uri="{FF2B5EF4-FFF2-40B4-BE49-F238E27FC236}">
              <a16:creationId xmlns:a16="http://schemas.microsoft.com/office/drawing/2014/main" id="{E5F425B2-899D-446F-97FE-3E8F6AF29F4A}"/>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13</xdr:row>
      <xdr:rowOff>9525</xdr:rowOff>
    </xdr:from>
    <xdr:to>
      <xdr:col>86</xdr:col>
      <xdr:colOff>19050</xdr:colOff>
      <xdr:row>13</xdr:row>
      <xdr:rowOff>9525</xdr:rowOff>
    </xdr:to>
    <xdr:sp macro="" textlink="">
      <xdr:nvSpPr>
        <xdr:cNvPr id="413" name="Line 35">
          <a:extLst>
            <a:ext uri="{FF2B5EF4-FFF2-40B4-BE49-F238E27FC236}">
              <a16:creationId xmlns:a16="http://schemas.microsoft.com/office/drawing/2014/main" id="{1E8D5F19-6A01-44CD-871B-79D2DD227989}"/>
            </a:ext>
          </a:extLst>
        </xdr:cNvPr>
        <xdr:cNvSpPr>
          <a:spLocks noChangeShapeType="1"/>
        </xdr:cNvSpPr>
      </xdr:nvSpPr>
      <xdr:spPr bwMode="auto">
        <a:xfrm>
          <a:off x="10477500" y="28003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xdr:row>
      <xdr:rowOff>101600</xdr:rowOff>
    </xdr:from>
    <xdr:to>
      <xdr:col>9</xdr:col>
      <xdr:colOff>95250</xdr:colOff>
      <xdr:row>5</xdr:row>
      <xdr:rowOff>92075</xdr:rowOff>
    </xdr:to>
    <xdr:sp macro="" textlink="">
      <xdr:nvSpPr>
        <xdr:cNvPr id="272" name="Oval 1">
          <a:extLst>
            <a:ext uri="{FF2B5EF4-FFF2-40B4-BE49-F238E27FC236}">
              <a16:creationId xmlns:a16="http://schemas.microsoft.com/office/drawing/2014/main" id="{43F86423-9284-478E-846D-FA2985B7B128}"/>
            </a:ext>
          </a:extLst>
        </xdr:cNvPr>
        <xdr:cNvSpPr>
          <a:spLocks noChangeArrowheads="1"/>
        </xdr:cNvSpPr>
      </xdr:nvSpPr>
      <xdr:spPr bwMode="auto">
        <a:xfrm>
          <a:off x="171450" y="10160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78</xdr:col>
      <xdr:colOff>101600</xdr:colOff>
      <xdr:row>25</xdr:row>
      <xdr:rowOff>38100</xdr:rowOff>
    </xdr:from>
    <xdr:to>
      <xdr:col>79</xdr:col>
      <xdr:colOff>104775</xdr:colOff>
      <xdr:row>25</xdr:row>
      <xdr:rowOff>228600</xdr:rowOff>
    </xdr:to>
    <xdr:grpSp>
      <xdr:nvGrpSpPr>
        <xdr:cNvPr id="273" name="グループ化 1">
          <a:extLst>
            <a:ext uri="{FF2B5EF4-FFF2-40B4-BE49-F238E27FC236}">
              <a16:creationId xmlns:a16="http://schemas.microsoft.com/office/drawing/2014/main" id="{1D2257B0-3F17-49DD-B3CB-BC96642978E8}"/>
            </a:ext>
          </a:extLst>
        </xdr:cNvPr>
        <xdr:cNvGrpSpPr>
          <a:grpSpLocks/>
        </xdr:cNvGrpSpPr>
      </xdr:nvGrpSpPr>
      <xdr:grpSpPr bwMode="auto">
        <a:xfrm>
          <a:off x="8524240" y="7109460"/>
          <a:ext cx="114935" cy="190500"/>
          <a:chOff x="5778500" y="10467975"/>
          <a:chExt cx="123825" cy="107950"/>
        </a:xfrm>
      </xdr:grpSpPr>
      <xdr:sp macro="" textlink="">
        <xdr:nvSpPr>
          <xdr:cNvPr id="274" name="Line 80">
            <a:extLst>
              <a:ext uri="{FF2B5EF4-FFF2-40B4-BE49-F238E27FC236}">
                <a16:creationId xmlns:a16="http://schemas.microsoft.com/office/drawing/2014/main" id="{B3B22E09-4082-454C-BE21-851E51482D9D}"/>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75" name="Line 81">
            <a:extLst>
              <a:ext uri="{FF2B5EF4-FFF2-40B4-BE49-F238E27FC236}">
                <a16:creationId xmlns:a16="http://schemas.microsoft.com/office/drawing/2014/main" id="{3C759EC3-59D7-4627-9DF4-8F8059A3A4D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ln>
          <a:headEnd type="none" w="med" len="med"/>
          <a:tailEnd type="none" w="med" len="med"/>
        </a:ln>
      </a:spPr>
      <a:bodyPr vertOverflow="clip" horzOverflow="clip" wrap="none" lIns="18288" tIns="0" rIns="0" bIns="0" rtlCol="0" anchor="ctr" upright="1">
        <a:noAutofit/>
      </a:bodyPr>
      <a:lstStyle>
        <a:defPPr algn="l">
          <a:defRPr kumimoji="1" sz="1400"/>
        </a:defPPr>
      </a:lstStyle>
      <a:style>
        <a:lnRef idx="2">
          <a:schemeClr val="accent2"/>
        </a:lnRef>
        <a:fillRef idx="1">
          <a:schemeClr val="lt1"/>
        </a:fillRef>
        <a:effectRef idx="0">
          <a:schemeClr val="accent2"/>
        </a:effectRef>
        <a:fontRef idx="minor">
          <a:schemeClr val="dk1"/>
        </a:fontRef>
      </a:style>
    </a:spDef>
    <a:lnDef>
      <a:spPr bwMode="auto">
        <a:xfrm>
          <a:off x="0" y="0"/>
          <a:ext cx="1" cy="1"/>
        </a:xfrm>
        <a:custGeom>
          <a:avLst/>
          <a:gdLst/>
          <a:ahLst/>
          <a:cxnLst/>
          <a:rect l="0" t="0" r="0" b="0"/>
          <a:pathLst/>
        </a:custGeom>
        <a:solidFill>
          <a:srgbClr val="410000"/>
        </a:solidFill>
        <a:ln w="12700" cap="flat" cmpd="sng" algn="ctr">
          <a:solidFill>
            <a:srgbClr val="400000"/>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txDef>
      <a:spPr bwMode="auto">
        <a:solidFill>
          <a:srgbClr val="C0C0C0"/>
        </a:solidFill>
        <a:ln w="254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9"/>
  <sheetViews>
    <sheetView tabSelected="1" zoomScaleNormal="100" workbookViewId="0"/>
  </sheetViews>
  <sheetFormatPr defaultColWidth="9" defaultRowHeight="13.2" x14ac:dyDescent="0.2"/>
  <cols>
    <col min="1" max="16384" width="9" style="49"/>
  </cols>
  <sheetData>
    <row r="1" spans="1:13" x14ac:dyDescent="0.2">
      <c r="A1" s="207"/>
      <c r="B1" s="207"/>
      <c r="C1" s="207"/>
      <c r="D1" s="207"/>
      <c r="E1" s="207"/>
      <c r="F1" s="207"/>
      <c r="G1" s="207"/>
      <c r="H1" s="207"/>
      <c r="I1" s="207"/>
      <c r="J1" s="207"/>
      <c r="K1" s="207"/>
      <c r="L1" s="207"/>
      <c r="M1" s="207"/>
    </row>
    <row r="2" spans="1:13" x14ac:dyDescent="0.2">
      <c r="A2" s="207"/>
      <c r="B2" s="207"/>
      <c r="C2" s="207"/>
      <c r="D2" s="207"/>
      <c r="E2" s="207"/>
      <c r="F2" s="207"/>
      <c r="G2" s="207"/>
      <c r="H2" s="207"/>
      <c r="I2" s="207"/>
      <c r="J2" s="207"/>
      <c r="K2" s="207"/>
      <c r="L2" s="207"/>
      <c r="M2" s="207"/>
    </row>
    <row r="3" spans="1:13" x14ac:dyDescent="0.2">
      <c r="A3" s="207"/>
      <c r="B3" s="207"/>
      <c r="C3" s="207"/>
      <c r="D3" s="207"/>
      <c r="E3" s="207"/>
      <c r="F3" s="207"/>
      <c r="G3" s="207"/>
      <c r="H3" s="207"/>
      <c r="I3" s="207"/>
      <c r="J3" s="207"/>
      <c r="K3" s="207"/>
      <c r="L3" s="207"/>
      <c r="M3" s="207"/>
    </row>
    <row r="4" spans="1:13" x14ac:dyDescent="0.2">
      <c r="A4" s="207"/>
      <c r="B4" s="207"/>
      <c r="C4" s="207"/>
      <c r="D4" s="207"/>
      <c r="E4" s="207"/>
      <c r="F4" s="207"/>
      <c r="G4" s="207"/>
      <c r="H4" s="207"/>
      <c r="I4" s="207"/>
      <c r="J4" s="207"/>
      <c r="K4" s="207"/>
      <c r="L4" s="207"/>
      <c r="M4" s="207"/>
    </row>
    <row r="5" spans="1:13" x14ac:dyDescent="0.2">
      <c r="A5" s="207"/>
      <c r="B5" s="207"/>
      <c r="C5" s="207"/>
      <c r="D5" s="207"/>
      <c r="E5" s="207"/>
      <c r="F5" s="207"/>
      <c r="G5" s="207"/>
      <c r="H5" s="207"/>
      <c r="I5" s="207"/>
      <c r="J5" s="207"/>
      <c r="K5" s="207"/>
      <c r="L5" s="207"/>
      <c r="M5" s="207"/>
    </row>
    <row r="6" spans="1:13" x14ac:dyDescent="0.2">
      <c r="A6" s="207"/>
      <c r="B6" s="207"/>
      <c r="C6" s="207"/>
      <c r="D6" s="207"/>
      <c r="E6" s="207"/>
      <c r="F6" s="207"/>
      <c r="G6" s="207"/>
      <c r="H6" s="207"/>
      <c r="I6" s="207"/>
      <c r="J6" s="207"/>
      <c r="K6" s="207"/>
      <c r="L6" s="207"/>
      <c r="M6" s="207"/>
    </row>
    <row r="7" spans="1:13" x14ac:dyDescent="0.2">
      <c r="A7" s="207"/>
      <c r="B7" s="207"/>
      <c r="C7" s="207"/>
      <c r="D7" s="207"/>
      <c r="E7" s="207"/>
      <c r="F7" s="207"/>
      <c r="G7" s="207"/>
      <c r="H7" s="207"/>
      <c r="I7" s="207"/>
      <c r="J7" s="207"/>
      <c r="K7" s="207"/>
      <c r="L7" s="207"/>
      <c r="M7" s="207"/>
    </row>
    <row r="8" spans="1:13" x14ac:dyDescent="0.2">
      <c r="A8" s="207"/>
      <c r="B8" s="207"/>
      <c r="C8" s="207"/>
      <c r="D8" s="207"/>
      <c r="E8" s="207"/>
      <c r="F8" s="207"/>
      <c r="G8" s="207"/>
      <c r="H8" s="207"/>
      <c r="I8" s="207"/>
      <c r="J8" s="207"/>
      <c r="K8" s="207"/>
      <c r="L8" s="207"/>
      <c r="M8" s="207"/>
    </row>
    <row r="9" spans="1:13" x14ac:dyDescent="0.2">
      <c r="A9" s="207"/>
      <c r="B9" s="207"/>
      <c r="C9" s="207"/>
      <c r="D9" s="207"/>
      <c r="E9" s="207"/>
      <c r="F9" s="207"/>
      <c r="G9" s="207"/>
      <c r="H9" s="207"/>
      <c r="I9" s="207"/>
      <c r="J9" s="207"/>
      <c r="K9" s="207"/>
      <c r="L9" s="207"/>
      <c r="M9" s="207"/>
    </row>
    <row r="10" spans="1:13" x14ac:dyDescent="0.2">
      <c r="A10" s="207"/>
      <c r="B10" s="207"/>
      <c r="C10" s="207"/>
      <c r="D10" s="207"/>
      <c r="E10" s="207"/>
      <c r="F10" s="207"/>
      <c r="G10" s="207"/>
      <c r="H10" s="207"/>
      <c r="I10" s="207"/>
      <c r="J10" s="207"/>
      <c r="K10" s="207"/>
      <c r="L10" s="207"/>
      <c r="M10" s="207"/>
    </row>
    <row r="11" spans="1:13" x14ac:dyDescent="0.2">
      <c r="A11" s="207"/>
      <c r="B11" s="207"/>
      <c r="C11" s="207"/>
      <c r="D11" s="207"/>
      <c r="E11" s="207"/>
      <c r="F11" s="207"/>
      <c r="G11" s="207"/>
      <c r="H11" s="207"/>
      <c r="I11" s="207"/>
      <c r="J11" s="207"/>
      <c r="K11" s="207"/>
      <c r="L11" s="207"/>
      <c r="M11" s="207"/>
    </row>
    <row r="12" spans="1:13" x14ac:dyDescent="0.2">
      <c r="A12" s="207"/>
      <c r="B12" s="207"/>
      <c r="C12" s="207"/>
      <c r="D12" s="207"/>
      <c r="E12" s="207"/>
      <c r="F12" s="207"/>
      <c r="G12" s="207"/>
      <c r="H12" s="207"/>
      <c r="I12" s="207"/>
      <c r="J12" s="207"/>
      <c r="K12" s="207"/>
      <c r="L12" s="207"/>
      <c r="M12" s="207"/>
    </row>
    <row r="13" spans="1:13" x14ac:dyDescent="0.2">
      <c r="A13" s="207"/>
      <c r="B13" s="207"/>
      <c r="C13" s="207"/>
      <c r="D13" s="207"/>
      <c r="E13" s="207"/>
      <c r="F13" s="207"/>
      <c r="G13" s="207"/>
      <c r="H13" s="207"/>
      <c r="I13" s="207"/>
      <c r="J13" s="207"/>
      <c r="K13" s="207"/>
      <c r="L13" s="207"/>
      <c r="M13" s="207"/>
    </row>
    <row r="14" spans="1:13" x14ac:dyDescent="0.2">
      <c r="A14" s="207"/>
      <c r="B14" s="207"/>
      <c r="C14" s="207"/>
      <c r="D14" s="207"/>
      <c r="E14" s="207"/>
      <c r="F14" s="207"/>
      <c r="G14" s="207"/>
      <c r="H14" s="207"/>
      <c r="I14" s="207"/>
      <c r="J14" s="207"/>
      <c r="K14" s="207"/>
      <c r="L14" s="207"/>
      <c r="M14" s="207"/>
    </row>
    <row r="15" spans="1:13" x14ac:dyDescent="0.2">
      <c r="A15" s="207"/>
      <c r="B15" s="207"/>
      <c r="C15" s="207"/>
      <c r="D15" s="207"/>
      <c r="E15" s="207"/>
      <c r="F15" s="207"/>
      <c r="G15" s="207"/>
      <c r="H15" s="207"/>
      <c r="I15" s="207"/>
      <c r="J15" s="207"/>
      <c r="K15" s="207"/>
      <c r="L15" s="207"/>
      <c r="M15" s="207"/>
    </row>
    <row r="16" spans="1:13" x14ac:dyDescent="0.2">
      <c r="A16" s="207"/>
      <c r="B16" s="207"/>
      <c r="C16" s="207"/>
      <c r="D16" s="207"/>
      <c r="E16" s="207"/>
      <c r="F16" s="207"/>
      <c r="G16" s="207"/>
      <c r="H16" s="207"/>
      <c r="I16" s="207"/>
      <c r="J16" s="207"/>
      <c r="K16" s="207"/>
      <c r="L16" s="207"/>
      <c r="M16" s="207"/>
    </row>
    <row r="17" spans="1:13" x14ac:dyDescent="0.2">
      <c r="A17" s="207"/>
      <c r="B17" s="207"/>
      <c r="C17" s="207"/>
      <c r="D17" s="207"/>
      <c r="E17" s="207"/>
      <c r="F17" s="207"/>
      <c r="G17" s="207"/>
      <c r="H17" s="207"/>
      <c r="I17" s="207"/>
      <c r="J17" s="207"/>
      <c r="K17" s="207"/>
      <c r="L17" s="207"/>
      <c r="M17" s="207"/>
    </row>
    <row r="18" spans="1:13" x14ac:dyDescent="0.2">
      <c r="A18" s="207"/>
      <c r="B18" s="207"/>
      <c r="C18" s="207"/>
      <c r="D18" s="207"/>
      <c r="E18" s="207"/>
      <c r="F18" s="207"/>
      <c r="G18" s="207"/>
      <c r="H18" s="207"/>
      <c r="I18" s="207"/>
      <c r="J18" s="207"/>
      <c r="K18" s="207"/>
      <c r="L18" s="207"/>
      <c r="M18" s="207"/>
    </row>
    <row r="19" spans="1:13" x14ac:dyDescent="0.2">
      <c r="A19" s="207"/>
      <c r="B19" s="207"/>
      <c r="C19" s="207"/>
      <c r="D19" s="207"/>
      <c r="E19" s="207"/>
      <c r="F19" s="207"/>
      <c r="G19" s="207"/>
      <c r="H19" s="207"/>
      <c r="I19" s="207"/>
      <c r="J19" s="207"/>
      <c r="K19" s="207"/>
      <c r="L19" s="207"/>
      <c r="M19" s="207"/>
    </row>
    <row r="20" spans="1:13" x14ac:dyDescent="0.2">
      <c r="A20" s="207"/>
      <c r="B20" s="207"/>
      <c r="C20" s="207"/>
      <c r="D20" s="207"/>
      <c r="E20" s="207"/>
      <c r="F20" s="207"/>
      <c r="G20" s="207"/>
      <c r="H20" s="207"/>
      <c r="I20" s="207"/>
      <c r="J20" s="207"/>
      <c r="K20" s="207"/>
      <c r="L20" s="207"/>
      <c r="M20" s="207"/>
    </row>
    <row r="21" spans="1:13" x14ac:dyDescent="0.2">
      <c r="A21" s="207"/>
      <c r="B21" s="207"/>
      <c r="C21" s="207"/>
      <c r="D21" s="207"/>
      <c r="E21" s="207"/>
      <c r="F21" s="207"/>
      <c r="G21" s="207"/>
      <c r="H21" s="207"/>
      <c r="I21" s="207"/>
      <c r="J21" s="207"/>
      <c r="K21" s="207"/>
      <c r="L21" s="207"/>
      <c r="M21" s="207"/>
    </row>
    <row r="22" spans="1:13" x14ac:dyDescent="0.2">
      <c r="A22" s="207"/>
      <c r="B22" s="207"/>
      <c r="C22" s="207"/>
      <c r="D22" s="207"/>
      <c r="E22" s="207"/>
      <c r="F22" s="207"/>
      <c r="G22" s="207"/>
      <c r="H22" s="207"/>
      <c r="I22" s="207"/>
      <c r="J22" s="207"/>
      <c r="K22" s="207"/>
      <c r="L22" s="207"/>
      <c r="M22" s="207"/>
    </row>
    <row r="23" spans="1:13" x14ac:dyDescent="0.2">
      <c r="A23" s="207"/>
      <c r="B23" s="207"/>
      <c r="C23" s="207"/>
      <c r="D23" s="207"/>
      <c r="E23" s="207"/>
      <c r="F23" s="207"/>
      <c r="G23" s="207"/>
      <c r="H23" s="207"/>
      <c r="I23" s="207"/>
      <c r="J23" s="207"/>
      <c r="K23" s="207"/>
      <c r="L23" s="207"/>
      <c r="M23" s="207"/>
    </row>
    <row r="24" spans="1:13" x14ac:dyDescent="0.2">
      <c r="A24" s="207"/>
      <c r="B24" s="207"/>
      <c r="C24" s="207"/>
      <c r="D24" s="207"/>
      <c r="E24" s="207"/>
      <c r="F24" s="207"/>
      <c r="G24" s="207"/>
      <c r="H24" s="207"/>
      <c r="I24" s="207"/>
      <c r="J24" s="207"/>
      <c r="K24" s="207"/>
      <c r="L24" s="207"/>
      <c r="M24" s="207"/>
    </row>
    <row r="25" spans="1:13" x14ac:dyDescent="0.2">
      <c r="A25" s="207"/>
      <c r="B25" s="207"/>
      <c r="C25" s="207"/>
      <c r="D25" s="207"/>
      <c r="E25" s="207"/>
      <c r="F25" s="207"/>
      <c r="G25" s="207"/>
      <c r="H25" s="207"/>
      <c r="I25" s="207"/>
      <c r="J25" s="207"/>
      <c r="K25" s="207"/>
      <c r="L25" s="207"/>
      <c r="M25" s="207"/>
    </row>
    <row r="26" spans="1:13" x14ac:dyDescent="0.2">
      <c r="A26" s="207"/>
      <c r="B26" s="207"/>
      <c r="C26" s="207"/>
      <c r="D26" s="207"/>
      <c r="E26" s="207"/>
      <c r="F26" s="207"/>
      <c r="G26" s="207"/>
      <c r="H26" s="207"/>
      <c r="I26" s="207"/>
      <c r="J26" s="207"/>
      <c r="K26" s="207"/>
      <c r="L26" s="207"/>
      <c r="M26" s="207"/>
    </row>
    <row r="27" spans="1:13" x14ac:dyDescent="0.2">
      <c r="A27" s="207"/>
      <c r="B27" s="207"/>
      <c r="C27" s="207"/>
      <c r="D27" s="207"/>
      <c r="E27" s="207"/>
      <c r="F27" s="207"/>
      <c r="G27" s="207"/>
      <c r="H27" s="207"/>
      <c r="I27" s="207"/>
      <c r="J27" s="207"/>
      <c r="K27" s="207"/>
      <c r="L27" s="207"/>
      <c r="M27" s="207"/>
    </row>
    <row r="28" spans="1:13" x14ac:dyDescent="0.2">
      <c r="A28" s="207"/>
      <c r="B28" s="207"/>
      <c r="C28" s="207"/>
      <c r="D28" s="207"/>
      <c r="E28" s="207"/>
      <c r="F28" s="207"/>
      <c r="G28" s="207"/>
      <c r="H28" s="207"/>
      <c r="I28" s="207"/>
      <c r="J28" s="207"/>
      <c r="K28" s="207"/>
      <c r="L28" s="207"/>
      <c r="M28" s="207"/>
    </row>
    <row r="29" spans="1:13" x14ac:dyDescent="0.2">
      <c r="A29" s="207"/>
      <c r="B29" s="207"/>
      <c r="C29" s="207"/>
      <c r="D29" s="207"/>
      <c r="E29" s="207"/>
      <c r="F29" s="207"/>
      <c r="G29" s="207"/>
      <c r="H29" s="207"/>
      <c r="I29" s="207"/>
      <c r="J29" s="207"/>
      <c r="K29" s="207"/>
      <c r="L29" s="207"/>
      <c r="M29" s="207"/>
    </row>
    <row r="30" spans="1:13" x14ac:dyDescent="0.2">
      <c r="A30" s="207"/>
      <c r="B30" s="207"/>
      <c r="C30" s="207"/>
      <c r="D30" s="207"/>
      <c r="E30" s="207"/>
      <c r="F30" s="207"/>
      <c r="G30" s="207"/>
      <c r="H30" s="207"/>
      <c r="I30" s="207"/>
      <c r="J30" s="207"/>
      <c r="K30" s="207"/>
      <c r="L30" s="207"/>
      <c r="M30" s="207"/>
    </row>
    <row r="31" spans="1:13" x14ac:dyDescent="0.2">
      <c r="A31" s="207"/>
      <c r="B31" s="207"/>
      <c r="C31" s="207"/>
      <c r="D31" s="207"/>
      <c r="E31" s="207"/>
      <c r="F31" s="207"/>
      <c r="G31" s="207"/>
      <c r="H31" s="207"/>
      <c r="I31" s="207"/>
      <c r="J31" s="207"/>
      <c r="K31" s="207"/>
      <c r="L31" s="207"/>
      <c r="M31" s="207"/>
    </row>
    <row r="32" spans="1:13" x14ac:dyDescent="0.2">
      <c r="A32" s="207"/>
      <c r="B32" s="207"/>
      <c r="C32" s="207"/>
      <c r="D32" s="207"/>
      <c r="E32" s="207"/>
      <c r="F32" s="207"/>
      <c r="G32" s="207"/>
      <c r="H32" s="207"/>
      <c r="I32" s="207"/>
      <c r="J32" s="207"/>
      <c r="K32" s="207"/>
      <c r="L32" s="207"/>
      <c r="M32" s="207"/>
    </row>
    <row r="33" spans="1:13" x14ac:dyDescent="0.2">
      <c r="A33" s="207"/>
      <c r="B33" s="207"/>
      <c r="C33" s="207"/>
      <c r="D33" s="207"/>
      <c r="E33" s="207"/>
      <c r="F33" s="207"/>
      <c r="G33" s="207"/>
      <c r="H33" s="207"/>
      <c r="I33" s="207"/>
      <c r="J33" s="207"/>
      <c r="K33" s="207"/>
      <c r="L33" s="207"/>
      <c r="M33" s="207"/>
    </row>
    <row r="34" spans="1:13" x14ac:dyDescent="0.2">
      <c r="A34" s="207"/>
      <c r="B34" s="207"/>
      <c r="C34" s="207"/>
      <c r="D34" s="207"/>
      <c r="E34" s="207"/>
      <c r="F34" s="207"/>
      <c r="G34" s="207"/>
      <c r="H34" s="207"/>
      <c r="I34" s="207"/>
      <c r="J34" s="207"/>
      <c r="K34" s="207"/>
      <c r="L34" s="207"/>
      <c r="M34" s="207"/>
    </row>
    <row r="35" spans="1:13" x14ac:dyDescent="0.2">
      <c r="A35" s="207"/>
      <c r="B35" s="207"/>
      <c r="C35" s="207"/>
      <c r="D35" s="207"/>
      <c r="E35" s="207"/>
      <c r="F35" s="207"/>
      <c r="G35" s="207"/>
      <c r="H35" s="207"/>
      <c r="I35" s="207"/>
      <c r="J35" s="207"/>
      <c r="K35" s="207"/>
      <c r="L35" s="207"/>
      <c r="M35" s="207"/>
    </row>
    <row r="36" spans="1:13" x14ac:dyDescent="0.2">
      <c r="A36" s="207"/>
      <c r="B36" s="207"/>
      <c r="C36" s="207"/>
      <c r="D36" s="207"/>
      <c r="E36" s="207"/>
      <c r="F36" s="207"/>
      <c r="G36" s="207"/>
      <c r="H36" s="207"/>
      <c r="I36" s="207"/>
      <c r="J36" s="207"/>
      <c r="K36" s="207"/>
      <c r="L36" s="207"/>
      <c r="M36" s="207"/>
    </row>
    <row r="37" spans="1:13" x14ac:dyDescent="0.2">
      <c r="A37" s="207"/>
      <c r="B37" s="207"/>
      <c r="C37" s="207"/>
      <c r="D37" s="207"/>
      <c r="E37" s="207"/>
      <c r="F37" s="207"/>
      <c r="G37" s="207"/>
      <c r="H37" s="207"/>
      <c r="I37" s="207"/>
      <c r="J37" s="207"/>
      <c r="K37" s="207"/>
      <c r="L37" s="207"/>
      <c r="M37" s="207"/>
    </row>
    <row r="38" spans="1:13" x14ac:dyDescent="0.2">
      <c r="A38" s="207"/>
      <c r="B38" s="207"/>
      <c r="C38" s="207"/>
      <c r="D38" s="207"/>
      <c r="E38" s="207"/>
      <c r="F38" s="207"/>
      <c r="G38" s="207"/>
      <c r="H38" s="207"/>
      <c r="I38" s="207"/>
      <c r="J38" s="207"/>
      <c r="K38" s="207"/>
      <c r="L38" s="207"/>
      <c r="M38" s="207"/>
    </row>
    <row r="39" spans="1:13" x14ac:dyDescent="0.2">
      <c r="A39" s="207"/>
      <c r="B39" s="207"/>
      <c r="C39" s="207"/>
      <c r="D39" s="207"/>
      <c r="E39" s="207"/>
      <c r="F39" s="207"/>
      <c r="G39" s="207"/>
      <c r="H39" s="207"/>
      <c r="I39" s="207"/>
      <c r="J39" s="207"/>
      <c r="K39" s="207"/>
      <c r="L39" s="207"/>
      <c r="M39" s="207"/>
    </row>
    <row r="40" spans="1:13" x14ac:dyDescent="0.2">
      <c r="A40" s="207"/>
      <c r="B40" s="207"/>
      <c r="C40" s="207"/>
      <c r="D40" s="207"/>
      <c r="E40" s="207"/>
      <c r="F40" s="207"/>
      <c r="G40" s="207"/>
      <c r="H40" s="207"/>
      <c r="I40" s="207"/>
      <c r="J40" s="207"/>
      <c r="K40" s="207"/>
      <c r="L40" s="207"/>
      <c r="M40" s="207"/>
    </row>
    <row r="41" spans="1:13" x14ac:dyDescent="0.2">
      <c r="A41" s="207"/>
      <c r="B41" s="207"/>
      <c r="C41" s="207"/>
      <c r="D41" s="207"/>
      <c r="E41" s="207"/>
      <c r="F41" s="207"/>
      <c r="G41" s="207"/>
      <c r="H41" s="207"/>
      <c r="I41" s="207"/>
      <c r="J41" s="207"/>
      <c r="K41" s="207"/>
      <c r="L41" s="207"/>
      <c r="M41" s="207"/>
    </row>
    <row r="42" spans="1:13" x14ac:dyDescent="0.2">
      <c r="A42" s="207"/>
      <c r="B42" s="207"/>
      <c r="C42" s="207"/>
      <c r="D42" s="207"/>
      <c r="E42" s="207"/>
      <c r="F42" s="207"/>
      <c r="G42" s="207"/>
      <c r="H42" s="207"/>
      <c r="I42" s="207"/>
      <c r="J42" s="207"/>
      <c r="K42" s="207"/>
      <c r="L42" s="207"/>
      <c r="M42" s="207"/>
    </row>
    <row r="43" spans="1:13" x14ac:dyDescent="0.2">
      <c r="A43" s="207"/>
      <c r="B43" s="207"/>
      <c r="C43" s="207"/>
      <c r="D43" s="207"/>
      <c r="E43" s="207"/>
      <c r="F43" s="207"/>
      <c r="G43" s="207"/>
      <c r="H43" s="207"/>
      <c r="I43" s="207"/>
      <c r="J43" s="207"/>
      <c r="K43" s="207"/>
      <c r="L43" s="207"/>
      <c r="M43" s="207"/>
    </row>
    <row r="44" spans="1:13" x14ac:dyDescent="0.2">
      <c r="A44" s="207"/>
      <c r="B44" s="207"/>
      <c r="C44" s="207"/>
      <c r="D44" s="207"/>
      <c r="E44" s="207"/>
      <c r="F44" s="207"/>
      <c r="G44" s="207"/>
      <c r="H44" s="207"/>
      <c r="I44" s="207"/>
      <c r="J44" s="207"/>
      <c r="K44" s="207"/>
      <c r="L44" s="207"/>
      <c r="M44" s="207"/>
    </row>
    <row r="45" spans="1:13" x14ac:dyDescent="0.2">
      <c r="A45" s="207"/>
      <c r="B45" s="207"/>
      <c r="C45" s="207"/>
      <c r="D45" s="207"/>
      <c r="E45" s="207"/>
      <c r="F45" s="207"/>
      <c r="G45" s="207"/>
      <c r="H45" s="207"/>
      <c r="I45" s="207"/>
      <c r="J45" s="207"/>
      <c r="K45" s="207"/>
      <c r="L45" s="207"/>
      <c r="M45" s="207"/>
    </row>
    <row r="46" spans="1:13" x14ac:dyDescent="0.2">
      <c r="A46" s="207"/>
      <c r="B46" s="207"/>
      <c r="C46" s="207"/>
      <c r="D46" s="207"/>
      <c r="E46" s="207"/>
      <c r="F46" s="207"/>
      <c r="G46" s="207"/>
      <c r="H46" s="207"/>
      <c r="I46" s="207"/>
      <c r="J46" s="207"/>
      <c r="K46" s="207"/>
      <c r="L46" s="207"/>
      <c r="M46" s="207"/>
    </row>
    <row r="47" spans="1:13" x14ac:dyDescent="0.2">
      <c r="A47" s="207"/>
      <c r="B47" s="207"/>
      <c r="C47" s="207"/>
      <c r="D47" s="207"/>
      <c r="E47" s="207"/>
      <c r="F47" s="207"/>
      <c r="G47" s="207"/>
      <c r="H47" s="207"/>
      <c r="I47" s="207"/>
      <c r="J47" s="207"/>
      <c r="K47" s="207"/>
      <c r="L47" s="207"/>
      <c r="M47" s="207"/>
    </row>
    <row r="48" spans="1:13" x14ac:dyDescent="0.2">
      <c r="A48" s="207"/>
      <c r="B48" s="207"/>
      <c r="C48" s="207"/>
      <c r="D48" s="207"/>
      <c r="E48" s="207"/>
      <c r="F48" s="207"/>
      <c r="G48" s="207"/>
      <c r="H48" s="207"/>
      <c r="I48" s="207"/>
      <c r="J48" s="207"/>
      <c r="K48" s="207"/>
      <c r="L48" s="207"/>
      <c r="M48" s="207"/>
    </row>
    <row r="49" spans="1:13" x14ac:dyDescent="0.2">
      <c r="A49" s="207"/>
      <c r="B49" s="207"/>
      <c r="C49" s="207"/>
      <c r="D49" s="207"/>
      <c r="E49" s="207"/>
      <c r="F49" s="207"/>
      <c r="G49" s="207"/>
      <c r="H49" s="207"/>
      <c r="I49" s="207"/>
      <c r="J49" s="207"/>
      <c r="K49" s="207"/>
      <c r="L49" s="207"/>
      <c r="M49" s="207"/>
    </row>
  </sheetData>
  <sheetProtection sheet="1" objects="1" scenarios="1"/>
  <phoneticPr fontId="3"/>
  <pageMargins left="0.7" right="0.7" top="0.75" bottom="0.75" header="0.3" footer="0.3"/>
  <pageSetup paperSize="9" scale="8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X17"/>
  <sheetViews>
    <sheetView zoomScale="120" zoomScaleNormal="120" workbookViewId="0">
      <selection activeCell="G6" sqref="G6:H6"/>
    </sheetView>
  </sheetViews>
  <sheetFormatPr defaultColWidth="9" defaultRowHeight="12.6" x14ac:dyDescent="0.15"/>
  <cols>
    <col min="1" max="1" width="4" style="25" customWidth="1"/>
    <col min="2" max="2" width="9" style="25"/>
    <col min="3" max="3" width="12.33203125" style="25" customWidth="1"/>
    <col min="4" max="4" width="5.44140625" style="25" customWidth="1"/>
    <col min="5" max="5" width="5.77734375" style="25" customWidth="1"/>
    <col min="6" max="6" width="16.21875" style="25" customWidth="1"/>
    <col min="7" max="7" width="9.21875" style="25" customWidth="1"/>
    <col min="8" max="8" width="27.21875" style="25" customWidth="1"/>
    <col min="9" max="16384" width="9" style="25"/>
  </cols>
  <sheetData>
    <row r="1" spans="1:24" ht="101.25" customHeight="1" x14ac:dyDescent="0.15">
      <c r="A1" s="208"/>
      <c r="B1" s="208"/>
      <c r="C1" s="208"/>
      <c r="D1" s="208"/>
      <c r="E1" s="208"/>
      <c r="F1" s="208"/>
      <c r="G1" s="208"/>
      <c r="H1" s="208"/>
      <c r="I1" s="208"/>
      <c r="J1" s="208"/>
      <c r="K1" s="208"/>
      <c r="L1" s="208"/>
      <c r="M1" s="208"/>
      <c r="N1" s="208"/>
      <c r="O1" s="208"/>
      <c r="P1" s="208"/>
      <c r="Q1" s="208"/>
      <c r="R1" s="208"/>
      <c r="S1" s="208"/>
      <c r="T1" s="208"/>
      <c r="U1" s="208"/>
      <c r="V1" s="208"/>
      <c r="W1" s="208"/>
      <c r="X1" s="208"/>
    </row>
    <row r="2" spans="1:24" ht="30.75" customHeight="1" x14ac:dyDescent="0.15">
      <c r="A2" s="208"/>
      <c r="B2" s="208"/>
      <c r="C2" s="208"/>
      <c r="D2" s="208"/>
      <c r="E2" s="208"/>
      <c r="F2" s="208"/>
      <c r="G2" s="208"/>
      <c r="H2" s="208"/>
      <c r="I2" s="208"/>
      <c r="J2" s="208"/>
      <c r="K2" s="208"/>
      <c r="L2" s="208"/>
      <c r="M2" s="208"/>
      <c r="N2" s="208"/>
      <c r="O2" s="208"/>
      <c r="P2" s="208"/>
      <c r="Q2" s="208"/>
      <c r="R2" s="208"/>
      <c r="S2" s="208"/>
      <c r="T2" s="208"/>
      <c r="U2" s="208"/>
      <c r="V2" s="208"/>
      <c r="W2" s="208"/>
      <c r="X2" s="208"/>
    </row>
    <row r="3" spans="1:24" ht="11.25" customHeight="1" x14ac:dyDescent="0.15">
      <c r="A3" s="208"/>
      <c r="B3" s="208"/>
      <c r="C3" s="208"/>
      <c r="D3" s="208"/>
      <c r="E3" s="208"/>
      <c r="F3" s="208"/>
      <c r="G3" s="208"/>
      <c r="H3" s="208"/>
      <c r="I3" s="208"/>
      <c r="J3" s="208"/>
      <c r="K3" s="208"/>
      <c r="L3" s="208"/>
      <c r="M3" s="208"/>
      <c r="N3" s="208"/>
      <c r="O3" s="208"/>
      <c r="P3" s="208"/>
      <c r="Q3" s="208"/>
      <c r="R3" s="208"/>
      <c r="S3" s="208"/>
      <c r="T3" s="208"/>
      <c r="U3" s="208"/>
      <c r="V3" s="208"/>
      <c r="W3" s="208"/>
      <c r="X3" s="208"/>
    </row>
    <row r="4" spans="1:24" x14ac:dyDescent="0.15">
      <c r="A4" s="208"/>
      <c r="B4" s="208"/>
      <c r="C4" s="208"/>
      <c r="D4" s="208"/>
      <c r="E4" s="208"/>
      <c r="F4" s="208"/>
      <c r="G4" s="208"/>
      <c r="H4" s="208"/>
      <c r="I4" s="208"/>
      <c r="J4" s="208"/>
      <c r="K4" s="208"/>
      <c r="L4" s="208"/>
      <c r="M4" s="208"/>
      <c r="N4" s="208"/>
      <c r="O4" s="208"/>
      <c r="P4" s="208"/>
      <c r="Q4" s="208"/>
      <c r="R4" s="208"/>
      <c r="S4" s="208"/>
      <c r="T4" s="208"/>
      <c r="U4" s="208"/>
      <c r="V4" s="208"/>
      <c r="W4" s="208"/>
      <c r="X4" s="208"/>
    </row>
    <row r="5" spans="1:24" ht="30" customHeight="1" thickBot="1" x14ac:dyDescent="0.2">
      <c r="A5" s="208"/>
      <c r="B5" s="209" t="s">
        <v>171</v>
      </c>
      <c r="C5" s="208"/>
      <c r="D5" s="208"/>
      <c r="E5" s="208"/>
      <c r="F5" s="208"/>
      <c r="G5" s="208"/>
      <c r="H5" s="208"/>
      <c r="I5" s="208"/>
      <c r="J5" s="208" t="s">
        <v>111</v>
      </c>
      <c r="K5" s="208"/>
      <c r="L5" s="208"/>
      <c r="M5" s="208"/>
      <c r="N5" s="208"/>
      <c r="O5" s="208"/>
      <c r="P5" s="208"/>
      <c r="Q5" s="208"/>
      <c r="R5" s="208"/>
      <c r="S5" s="208"/>
      <c r="T5" s="208"/>
      <c r="U5" s="208"/>
      <c r="V5" s="208"/>
      <c r="W5" s="208"/>
      <c r="X5" s="208"/>
    </row>
    <row r="6" spans="1:24" ht="30" customHeight="1" x14ac:dyDescent="0.15">
      <c r="A6" s="208"/>
      <c r="B6" s="452" t="s">
        <v>182</v>
      </c>
      <c r="C6" s="453"/>
      <c r="D6" s="453"/>
      <c r="E6" s="50" t="s">
        <v>131</v>
      </c>
      <c r="F6" s="51" t="s">
        <v>136</v>
      </c>
      <c r="G6" s="438"/>
      <c r="H6" s="439"/>
      <c r="I6" s="208"/>
      <c r="J6" s="208"/>
      <c r="K6" s="208"/>
      <c r="L6" s="208"/>
      <c r="M6" s="208"/>
      <c r="N6" s="208"/>
      <c r="O6" s="208"/>
      <c r="P6" s="208"/>
      <c r="Q6" s="208"/>
      <c r="R6" s="208"/>
      <c r="S6" s="208"/>
      <c r="T6" s="208"/>
      <c r="U6" s="208"/>
      <c r="V6" s="208"/>
      <c r="W6" s="208"/>
      <c r="X6" s="208"/>
    </row>
    <row r="7" spans="1:24" ht="30" customHeight="1" thickBot="1" x14ac:dyDescent="0.2">
      <c r="A7" s="208"/>
      <c r="B7" s="454"/>
      <c r="C7" s="455"/>
      <c r="D7" s="455"/>
      <c r="E7" s="52"/>
      <c r="F7" s="53" t="s">
        <v>122</v>
      </c>
      <c r="G7" s="450"/>
      <c r="H7" s="451"/>
      <c r="I7" s="208"/>
      <c r="J7" s="208"/>
      <c r="K7" s="208"/>
      <c r="L7" s="208"/>
      <c r="M7" s="208"/>
      <c r="N7" s="208"/>
      <c r="O7" s="208"/>
      <c r="P7" s="208"/>
      <c r="Q7" s="208"/>
      <c r="R7" s="208"/>
      <c r="S7" s="208"/>
      <c r="T7" s="208"/>
      <c r="U7" s="208"/>
      <c r="V7" s="208"/>
      <c r="W7" s="208"/>
      <c r="X7" s="208"/>
    </row>
    <row r="8" spans="1:24" ht="12.75" customHeight="1" x14ac:dyDescent="0.15">
      <c r="A8" s="208"/>
      <c r="B8" s="440" t="s">
        <v>183</v>
      </c>
      <c r="C8" s="441"/>
      <c r="D8" s="446" t="s">
        <v>123</v>
      </c>
      <c r="E8" s="54" t="s">
        <v>131</v>
      </c>
      <c r="F8" s="113"/>
      <c r="G8" s="210"/>
      <c r="H8" s="210"/>
      <c r="I8" s="208"/>
      <c r="J8" s="208"/>
      <c r="K8" s="208"/>
      <c r="L8" s="208"/>
      <c r="M8" s="208"/>
      <c r="N8" s="208"/>
      <c r="O8" s="208"/>
      <c r="P8" s="208"/>
      <c r="Q8" s="208"/>
      <c r="R8" s="208"/>
      <c r="S8" s="208"/>
      <c r="T8" s="208"/>
      <c r="U8" s="208"/>
      <c r="V8" s="208"/>
      <c r="W8" s="208"/>
      <c r="X8" s="208"/>
    </row>
    <row r="9" spans="1:24" ht="21" customHeight="1" thickBot="1" x14ac:dyDescent="0.2">
      <c r="A9" s="208"/>
      <c r="B9" s="442"/>
      <c r="C9" s="443"/>
      <c r="D9" s="447"/>
      <c r="E9" s="55"/>
      <c r="F9" s="114"/>
      <c r="G9" s="208"/>
      <c r="H9" s="208"/>
      <c r="I9" s="208"/>
      <c r="J9" s="208"/>
      <c r="K9" s="208"/>
      <c r="L9" s="208"/>
      <c r="M9" s="208"/>
      <c r="N9" s="208"/>
      <c r="O9" s="208"/>
      <c r="P9" s="208"/>
      <c r="Q9" s="208"/>
      <c r="R9" s="208"/>
      <c r="S9" s="208"/>
      <c r="T9" s="208"/>
      <c r="U9" s="208"/>
      <c r="V9" s="208"/>
      <c r="W9" s="208"/>
      <c r="X9" s="208"/>
    </row>
    <row r="10" spans="1:24" ht="13.5" customHeight="1" x14ac:dyDescent="0.15">
      <c r="A10" s="208"/>
      <c r="B10" s="442"/>
      <c r="C10" s="443"/>
      <c r="D10" s="448" t="s">
        <v>124</v>
      </c>
      <c r="E10" s="56" t="s">
        <v>131</v>
      </c>
      <c r="F10" s="115"/>
      <c r="G10" s="208"/>
      <c r="H10" s="208"/>
      <c r="I10" s="208"/>
      <c r="J10" s="208"/>
      <c r="K10" s="208"/>
      <c r="L10" s="208"/>
      <c r="M10" s="208"/>
      <c r="N10" s="208"/>
      <c r="O10" s="208"/>
      <c r="P10" s="208"/>
      <c r="Q10" s="208"/>
      <c r="R10" s="208"/>
      <c r="S10" s="208"/>
      <c r="T10" s="208"/>
      <c r="U10" s="208"/>
      <c r="V10" s="208"/>
      <c r="W10" s="208"/>
      <c r="X10" s="208"/>
    </row>
    <row r="11" spans="1:24" ht="19.5" customHeight="1" thickBot="1" x14ac:dyDescent="0.2">
      <c r="A11" s="208"/>
      <c r="B11" s="444"/>
      <c r="C11" s="445"/>
      <c r="D11" s="449"/>
      <c r="E11" s="57"/>
      <c r="F11" s="114"/>
      <c r="G11" s="211"/>
      <c r="H11" s="208"/>
      <c r="I11" s="208"/>
      <c r="J11" s="208"/>
      <c r="K11" s="208"/>
      <c r="L11" s="208"/>
      <c r="M11" s="208" t="s">
        <v>135</v>
      </c>
      <c r="N11" s="208"/>
      <c r="O11" s="208"/>
      <c r="P11" s="208"/>
      <c r="Q11" s="208"/>
      <c r="R11" s="208"/>
      <c r="S11" s="208"/>
      <c r="T11" s="208"/>
      <c r="U11" s="208"/>
      <c r="V11" s="208"/>
      <c r="W11" s="208"/>
      <c r="X11" s="208"/>
    </row>
    <row r="12" spans="1:24" ht="42.75" customHeight="1" thickBot="1" x14ac:dyDescent="0.35">
      <c r="A12" s="208"/>
      <c r="B12" s="435" t="s">
        <v>591</v>
      </c>
      <c r="C12" s="436"/>
      <c r="D12" s="436"/>
      <c r="E12" s="437"/>
      <c r="F12" s="66"/>
      <c r="G12" s="58" t="s">
        <v>596</v>
      </c>
      <c r="I12" s="208"/>
      <c r="J12" s="208"/>
      <c r="K12" s="208"/>
      <c r="L12" s="208"/>
      <c r="M12" s="208"/>
      <c r="N12" s="208"/>
      <c r="O12" s="208"/>
      <c r="P12" s="208"/>
      <c r="Q12" s="208"/>
      <c r="R12" s="208"/>
      <c r="S12" s="208"/>
      <c r="T12" s="208"/>
      <c r="U12" s="208"/>
      <c r="V12" s="208"/>
      <c r="W12" s="208"/>
      <c r="X12" s="208"/>
    </row>
    <row r="13" spans="1:24" x14ac:dyDescent="0.15">
      <c r="A13" s="208"/>
      <c r="B13" s="208"/>
      <c r="C13" s="208"/>
      <c r="D13" s="208"/>
      <c r="E13" s="208"/>
      <c r="F13" s="208"/>
      <c r="G13" s="208"/>
      <c r="H13" s="208"/>
      <c r="I13" s="208"/>
      <c r="J13" s="208"/>
      <c r="K13" s="208"/>
      <c r="L13" s="208"/>
      <c r="M13" s="208"/>
      <c r="N13" s="208"/>
      <c r="O13" s="208"/>
      <c r="P13" s="208"/>
      <c r="Q13" s="208"/>
      <c r="R13" s="208"/>
      <c r="S13" s="208"/>
      <c r="T13" s="208"/>
      <c r="U13" s="208"/>
      <c r="V13" s="208"/>
      <c r="W13" s="208"/>
      <c r="X13" s="208"/>
    </row>
    <row r="14" spans="1:24" ht="147.75" customHeight="1" x14ac:dyDescent="0.15">
      <c r="A14" s="208"/>
      <c r="B14" s="434" t="str">
        <f>IF(F12&gt;8,CONCATENATE("ひとつのファイルで４校(園)分しか作成できません。複数の場合は以下の手順で進めて下さい。　　　　　　　　　　　　　　　　　　　　　　　　　　　　　　　　　　　　　　　　　　　　　　　　　　　　１．作業１（このシート）に入力したのち、このファイル(１～４校(園)分)を保存　　　　　　　　　　　　　　　　　　　　２．別の名前でこのファイルを保存(５",(IF(F12&gt;5,(CONCATENATE("～",F12)),"")),"校(園)分を４校（園）ずつ)　　　　　　　　　　　　　　　　　　　　　　　　　　　　　　　　　　３．保存して作成した複数のファイルに、それぞれ「作業２」「作業３」を入力。"),IF(F12&gt;4,CONCATENATE("ひとつのファイルで４校(園)分しか作成できません。複数の場合は以下の手順で進めて下さい。　　　　　　　　　　　　　　　　　　　　　　　　　　　　　　　　　　　　　　　　　　　　　　　　　　　　１．作業１（このシート）に入力したのち、このファイル(１～４校(園)分)を保存　　　　　　　　　　　　　　　　　　　　２．別の名前でこのファイルを保存(５",(IF(F12&gt;5,(CONCATENATE("～",F12)),"")),"校(園)分)　　　　　　　　　　　　　　　　　　　　　　　　　　　　　　　　　　３．保存して作成した２つのファイルに、それぞれ「作業２」「作業３」を入力。"),""))</f>
        <v/>
      </c>
      <c r="C14" s="434"/>
      <c r="D14" s="434"/>
      <c r="E14" s="434"/>
      <c r="F14" s="434"/>
      <c r="G14" s="434"/>
      <c r="H14" s="434"/>
      <c r="I14" s="434"/>
      <c r="J14" s="434"/>
      <c r="K14" s="208"/>
      <c r="L14" s="208"/>
      <c r="M14" s="208"/>
      <c r="N14" s="208"/>
      <c r="O14" s="208"/>
      <c r="P14" s="208"/>
      <c r="Q14" s="208"/>
      <c r="R14" s="208"/>
      <c r="S14" s="208"/>
      <c r="T14" s="208"/>
      <c r="U14" s="208"/>
      <c r="V14" s="208"/>
      <c r="W14" s="208"/>
      <c r="X14" s="208"/>
    </row>
    <row r="15" spans="1:24" x14ac:dyDescent="0.15">
      <c r="A15" s="208"/>
      <c r="B15" s="208"/>
      <c r="C15" s="208"/>
      <c r="D15" s="208"/>
      <c r="E15" s="208"/>
      <c r="F15" s="208"/>
      <c r="G15" s="208"/>
      <c r="H15" s="208"/>
      <c r="I15" s="208"/>
      <c r="J15" s="208"/>
      <c r="K15" s="208"/>
      <c r="L15" s="208"/>
      <c r="M15" s="208"/>
      <c r="N15" s="208"/>
      <c r="O15" s="208"/>
      <c r="P15" s="208"/>
      <c r="Q15" s="208"/>
      <c r="R15" s="208"/>
      <c r="S15" s="208"/>
      <c r="T15" s="208"/>
      <c r="U15" s="208"/>
      <c r="V15" s="208"/>
      <c r="W15" s="208"/>
      <c r="X15" s="208"/>
    </row>
    <row r="16" spans="1:24" x14ac:dyDescent="0.15">
      <c r="A16" s="208"/>
      <c r="B16" s="208"/>
      <c r="C16" s="208"/>
      <c r="D16" s="208"/>
      <c r="E16" s="208"/>
      <c r="F16" s="208"/>
      <c r="G16" s="208"/>
      <c r="H16" s="208"/>
      <c r="I16" s="208"/>
      <c r="J16" s="208"/>
      <c r="K16" s="208"/>
      <c r="L16" s="208"/>
      <c r="M16" s="208"/>
      <c r="N16" s="208"/>
      <c r="O16" s="208"/>
      <c r="P16" s="208"/>
      <c r="Q16" s="208"/>
      <c r="R16" s="208"/>
      <c r="S16" s="208"/>
      <c r="T16" s="208"/>
      <c r="U16" s="208"/>
      <c r="V16" s="208"/>
      <c r="W16" s="208"/>
      <c r="X16" s="208"/>
    </row>
    <row r="17" spans="1:24" x14ac:dyDescent="0.15">
      <c r="A17" s="208"/>
      <c r="B17" s="208"/>
      <c r="C17" s="208"/>
      <c r="D17" s="208"/>
      <c r="E17" s="208"/>
      <c r="F17" s="208"/>
      <c r="G17" s="208"/>
      <c r="H17" s="208"/>
      <c r="I17" s="208"/>
      <c r="J17" s="208"/>
      <c r="K17" s="208"/>
      <c r="L17" s="208"/>
      <c r="M17" s="208"/>
      <c r="N17" s="208"/>
      <c r="O17" s="208"/>
      <c r="P17" s="208"/>
      <c r="Q17" s="208"/>
      <c r="R17" s="208"/>
      <c r="S17" s="208"/>
      <c r="T17" s="208"/>
      <c r="U17" s="208"/>
      <c r="V17" s="208"/>
      <c r="W17" s="208"/>
      <c r="X17" s="208"/>
    </row>
  </sheetData>
  <sheetProtection algorithmName="SHA-512" hashValue="rHA3ZioODBTLbkIwPWXrE4BdvjJro31z3y9y/g8ry7cvRlz3jCxCdIg4HSSWe1np3rU1FNVS5tCoDSY9/OV01w==" saltValue="wiNgr6HQj6Cqdmdo7qbVBw==" spinCount="100000" sheet="1" objects="1" scenarios="1"/>
  <mergeCells count="8">
    <mergeCell ref="B14:J14"/>
    <mergeCell ref="B12:E12"/>
    <mergeCell ref="G6:H6"/>
    <mergeCell ref="B8:C11"/>
    <mergeCell ref="D8:D9"/>
    <mergeCell ref="D10:D11"/>
    <mergeCell ref="G7:H7"/>
    <mergeCell ref="B6:D7"/>
  </mergeCells>
  <phoneticPr fontId="3"/>
  <dataValidations count="3">
    <dataValidation imeMode="fullKatakana" allowBlank="1" showInputMessage="1" showErrorMessage="1" sqref="F6:H6 F10 F8"/>
    <dataValidation type="whole" allowBlank="1" showInputMessage="1" showErrorMessage="1" promptTitle="【園の数】" prompt="入力必須です_x000a_" sqref="F12">
      <formula1>1</formula1>
      <formula2>50</formula2>
    </dataValidation>
    <dataValidation imeMode="hiragana" allowBlank="1" showInputMessage="1" showErrorMessage="1" sqref="G7:H7 F9 F11"/>
  </dataValidations>
  <pageMargins left="0.70866141732283472" right="0.31496062992125984" top="1.1417322834645669" bottom="0.35433070866141736" header="0.31496062992125984" footer="0.31496062992125984"/>
  <pageSetup paperSize="9" scale="8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Y204"/>
  <sheetViews>
    <sheetView zoomScaleNormal="100" workbookViewId="0">
      <selection activeCell="E9" sqref="E9"/>
    </sheetView>
  </sheetViews>
  <sheetFormatPr defaultColWidth="9" defaultRowHeight="12.6" x14ac:dyDescent="0.15"/>
  <cols>
    <col min="1" max="1" width="12.21875" style="25" customWidth="1"/>
    <col min="2" max="2" width="5.44140625" style="25" customWidth="1"/>
    <col min="3" max="3" width="15" style="25" customWidth="1"/>
    <col min="4" max="4" width="5.44140625" style="25" customWidth="1"/>
    <col min="5" max="8" width="27.6640625" style="25" customWidth="1"/>
    <col min="9" max="9" width="4.44140625" style="25" customWidth="1"/>
    <col min="10" max="10" width="25" style="25" customWidth="1"/>
    <col min="11" max="11" width="9" style="25" hidden="1" customWidth="1"/>
    <col min="12" max="13" width="20.6640625" style="25" hidden="1" customWidth="1"/>
    <col min="14" max="14" width="5.77734375" style="25" customWidth="1"/>
    <col min="15" max="15" width="15.88671875" style="25" customWidth="1"/>
    <col min="16" max="17" width="6.33203125" style="25" customWidth="1"/>
    <col min="18" max="18" width="5.77734375" style="25" customWidth="1"/>
    <col min="19" max="27" width="17.6640625" style="25" customWidth="1"/>
    <col min="28" max="16384" width="9" style="25"/>
  </cols>
  <sheetData>
    <row r="1" spans="1:27" x14ac:dyDescent="0.15">
      <c r="A1" s="208"/>
      <c r="B1" s="208"/>
      <c r="C1" s="208"/>
      <c r="D1" s="208"/>
      <c r="E1" s="208"/>
      <c r="F1" s="208"/>
      <c r="G1" s="208"/>
      <c r="H1" s="208"/>
      <c r="I1" s="208"/>
      <c r="J1" s="208"/>
      <c r="N1" s="208"/>
      <c r="O1" s="208"/>
      <c r="P1" s="208"/>
      <c r="Q1" s="208"/>
      <c r="R1" s="208"/>
      <c r="S1" s="208"/>
      <c r="T1" s="208"/>
      <c r="U1" s="208"/>
      <c r="V1" s="208"/>
      <c r="W1" s="208"/>
      <c r="X1" s="208"/>
      <c r="Y1" s="208"/>
      <c r="Z1" s="208"/>
      <c r="AA1" s="208"/>
    </row>
    <row r="2" spans="1:27" ht="30.75" customHeight="1" x14ac:dyDescent="0.15">
      <c r="A2" s="208"/>
      <c r="B2" s="208"/>
      <c r="C2" s="208"/>
      <c r="D2" s="208"/>
      <c r="E2" s="208"/>
      <c r="F2" s="208"/>
      <c r="G2" s="208"/>
      <c r="H2" s="208"/>
      <c r="I2" s="208"/>
      <c r="J2" s="208"/>
      <c r="N2" s="208"/>
      <c r="O2" s="208"/>
      <c r="P2" s="208"/>
      <c r="Q2" s="208"/>
      <c r="R2" s="208"/>
      <c r="S2" s="208"/>
      <c r="T2" s="208"/>
      <c r="U2" s="208"/>
      <c r="V2" s="208"/>
      <c r="W2" s="208"/>
      <c r="X2" s="208"/>
      <c r="Y2" s="208"/>
      <c r="Z2" s="208"/>
      <c r="AA2" s="208"/>
    </row>
    <row r="3" spans="1:27" ht="66" customHeight="1" x14ac:dyDescent="0.15">
      <c r="A3" s="208"/>
      <c r="B3" s="208"/>
      <c r="C3" s="208"/>
      <c r="D3" s="208"/>
      <c r="E3" s="208" t="str">
        <f>IF(E10="","",1)</f>
        <v/>
      </c>
      <c r="F3" s="208" t="str">
        <f>IF(F10="","",1)</f>
        <v/>
      </c>
      <c r="G3" s="208" t="str">
        <f>IF(G10="","",1)</f>
        <v/>
      </c>
      <c r="H3" s="208" t="str">
        <f>IF(H10="","",1)</f>
        <v/>
      </c>
      <c r="I3" s="208">
        <f>SUM(C3:H3)</f>
        <v>0</v>
      </c>
      <c r="J3" s="208"/>
      <c r="N3" s="208"/>
      <c r="O3" s="208"/>
      <c r="P3" s="208"/>
      <c r="Q3" s="208"/>
      <c r="R3" s="208"/>
      <c r="S3" s="208"/>
      <c r="T3" s="208"/>
      <c r="U3" s="208"/>
      <c r="V3" s="208"/>
      <c r="W3" s="208"/>
      <c r="X3" s="208"/>
      <c r="Y3" s="208"/>
      <c r="Z3" s="208"/>
      <c r="AA3" s="208"/>
    </row>
    <row r="4" spans="1:27" ht="38.25" customHeight="1" x14ac:dyDescent="0.15">
      <c r="A4" s="208"/>
      <c r="B4" s="213"/>
      <c r="C4" s="213"/>
      <c r="D4" s="213"/>
      <c r="E4" s="213"/>
      <c r="F4" s="213"/>
      <c r="G4" s="213"/>
      <c r="H4" s="213"/>
      <c r="I4" s="208"/>
      <c r="J4" s="213"/>
      <c r="N4" s="208"/>
      <c r="O4" s="208"/>
      <c r="P4" s="208"/>
      <c r="Q4" s="208"/>
      <c r="R4" s="208"/>
      <c r="S4" s="208"/>
      <c r="T4" s="208"/>
      <c r="U4" s="208"/>
      <c r="V4" s="208"/>
      <c r="W4" s="208"/>
      <c r="X4" s="208"/>
      <c r="Y4" s="208"/>
      <c r="Z4" s="208"/>
      <c r="AA4" s="208"/>
    </row>
    <row r="5" spans="1:27" ht="30" customHeight="1" x14ac:dyDescent="0.15">
      <c r="A5" s="208"/>
      <c r="B5" s="209" t="s">
        <v>594</v>
      </c>
      <c r="C5" s="213"/>
      <c r="D5" s="213"/>
      <c r="E5" s="212"/>
      <c r="F5" s="212"/>
      <c r="G5" s="212"/>
      <c r="H5" s="212"/>
      <c r="I5" s="208"/>
      <c r="J5" s="212"/>
      <c r="N5" s="208"/>
      <c r="O5" s="208"/>
      <c r="P5" s="208"/>
      <c r="Q5" s="208"/>
      <c r="R5" s="208"/>
      <c r="S5" s="208"/>
      <c r="T5" s="208"/>
      <c r="U5" s="208"/>
      <c r="V5" s="208"/>
      <c r="W5" s="208"/>
      <c r="X5" s="208"/>
      <c r="Y5" s="208"/>
      <c r="Z5" s="208"/>
      <c r="AA5" s="208"/>
    </row>
    <row r="6" spans="1:27" ht="30" customHeight="1" thickBot="1" x14ac:dyDescent="0.2">
      <c r="A6" s="208"/>
      <c r="B6" s="456" t="s">
        <v>473</v>
      </c>
      <c r="C6" s="456"/>
      <c r="D6" s="456"/>
      <c r="E6" s="456"/>
      <c r="F6" s="456"/>
      <c r="G6" s="456"/>
      <c r="H6" s="456"/>
      <c r="I6" s="208"/>
      <c r="J6" s="208"/>
      <c r="N6" s="208"/>
      <c r="O6" s="208"/>
      <c r="P6" s="208"/>
      <c r="Q6" s="208"/>
      <c r="R6" s="208"/>
      <c r="S6" s="208"/>
      <c r="T6" s="208"/>
      <c r="U6" s="208"/>
      <c r="V6" s="208"/>
      <c r="W6" s="208"/>
      <c r="X6" s="208"/>
      <c r="Y6" s="208"/>
      <c r="Z6" s="208"/>
      <c r="AA6" s="208"/>
    </row>
    <row r="7" spans="1:27" ht="45.75" customHeight="1" thickBot="1" x14ac:dyDescent="0.3">
      <c r="A7" s="208"/>
      <c r="B7" s="219"/>
      <c r="C7" s="219"/>
      <c r="D7" s="219"/>
      <c r="E7" s="278" t="s">
        <v>486</v>
      </c>
      <c r="F7" s="278" t="s">
        <v>487</v>
      </c>
      <c r="G7" s="278" t="s">
        <v>488</v>
      </c>
      <c r="H7" s="279" t="s">
        <v>489</v>
      </c>
      <c r="I7" s="208"/>
      <c r="J7" s="218" t="s">
        <v>228</v>
      </c>
      <c r="L7" s="25" t="s">
        <v>240</v>
      </c>
      <c r="M7" s="26" t="s">
        <v>241</v>
      </c>
      <c r="N7" s="208"/>
      <c r="O7" s="208"/>
      <c r="P7" s="208"/>
      <c r="Q7" s="208"/>
      <c r="R7" s="208"/>
      <c r="S7" s="208"/>
      <c r="T7" s="208"/>
      <c r="U7" s="208"/>
      <c r="V7" s="208"/>
      <c r="W7" s="208"/>
      <c r="X7" s="208"/>
      <c r="Y7" s="208"/>
      <c r="Z7" s="208"/>
      <c r="AA7" s="208"/>
    </row>
    <row r="8" spans="1:27" ht="52.5" customHeight="1" thickTop="1" thickBot="1" x14ac:dyDescent="0.2">
      <c r="A8" s="208"/>
      <c r="B8" s="479" t="s">
        <v>132</v>
      </c>
      <c r="C8" s="480"/>
      <c r="D8" s="481"/>
      <c r="E8" s="280" t="s">
        <v>515</v>
      </c>
      <c r="F8" s="280" t="s">
        <v>143</v>
      </c>
      <c r="G8" s="280" t="s">
        <v>143</v>
      </c>
      <c r="H8" s="281" t="s">
        <v>143</v>
      </c>
      <c r="I8" s="213"/>
      <c r="J8" s="67" t="s">
        <v>143</v>
      </c>
      <c r="L8" s="25" t="s">
        <v>242</v>
      </c>
      <c r="M8" s="26" t="s">
        <v>243</v>
      </c>
      <c r="N8" s="212"/>
      <c r="O8" s="212"/>
      <c r="P8" s="212"/>
      <c r="Q8" s="212"/>
      <c r="R8" s="208"/>
      <c r="S8" s="208"/>
      <c r="T8" s="208"/>
      <c r="U8" s="208"/>
      <c r="V8" s="208"/>
      <c r="W8" s="208"/>
      <c r="X8" s="208"/>
      <c r="Y8" s="208"/>
      <c r="Z8" s="208"/>
      <c r="AA8" s="208"/>
    </row>
    <row r="9" spans="1:27" ht="54" customHeight="1" thickTop="1" x14ac:dyDescent="0.15">
      <c r="A9" s="208"/>
      <c r="B9" s="457" t="s">
        <v>595</v>
      </c>
      <c r="C9" s="458"/>
      <c r="D9" s="254" t="s">
        <v>131</v>
      </c>
      <c r="E9" s="27"/>
      <c r="F9" s="38"/>
      <c r="G9" s="41"/>
      <c r="H9" s="92"/>
      <c r="I9" s="213"/>
      <c r="J9" s="68" t="s">
        <v>532</v>
      </c>
      <c r="L9" s="25" t="s">
        <v>244</v>
      </c>
      <c r="M9" s="26" t="s">
        <v>245</v>
      </c>
      <c r="N9" s="212"/>
      <c r="O9" s="212"/>
      <c r="P9" s="212"/>
      <c r="Q9" s="212"/>
      <c r="R9" s="208"/>
      <c r="S9" s="208"/>
      <c r="T9" s="208"/>
      <c r="U9" s="208"/>
      <c r="V9" s="208"/>
      <c r="W9" s="208"/>
      <c r="X9" s="208"/>
      <c r="Y9" s="208"/>
      <c r="Z9" s="208"/>
      <c r="AA9" s="208"/>
    </row>
    <row r="10" spans="1:27" ht="63" customHeight="1" thickBot="1" x14ac:dyDescent="0.2">
      <c r="A10" s="208"/>
      <c r="B10" s="459"/>
      <c r="C10" s="460"/>
      <c r="D10" s="255"/>
      <c r="E10" s="28"/>
      <c r="F10" s="39"/>
      <c r="G10" s="42"/>
      <c r="H10" s="93"/>
      <c r="I10" s="213"/>
      <c r="J10" s="69" t="s">
        <v>533</v>
      </c>
      <c r="L10" s="25" t="s">
        <v>246</v>
      </c>
      <c r="M10" s="26" t="s">
        <v>247</v>
      </c>
      <c r="N10" s="212"/>
      <c r="O10" s="212"/>
      <c r="P10" s="212"/>
      <c r="Q10" s="212"/>
      <c r="R10" s="208"/>
      <c r="S10" s="208"/>
      <c r="T10" s="208"/>
      <c r="U10" s="208"/>
      <c r="V10" s="208"/>
      <c r="W10" s="208"/>
      <c r="X10" s="208"/>
      <c r="Y10" s="208"/>
      <c r="Z10" s="208"/>
      <c r="AA10" s="208"/>
    </row>
    <row r="11" spans="1:27" ht="24.9" customHeight="1" x14ac:dyDescent="0.15">
      <c r="A11" s="208"/>
      <c r="B11" s="457" t="s">
        <v>130</v>
      </c>
      <c r="C11" s="458"/>
      <c r="D11" s="254" t="s">
        <v>123</v>
      </c>
      <c r="E11" s="59"/>
      <c r="F11" s="60"/>
      <c r="G11" s="61"/>
      <c r="H11" s="94"/>
      <c r="I11" s="213"/>
      <c r="J11" s="68" t="s">
        <v>144</v>
      </c>
      <c r="L11" s="25" t="s">
        <v>248</v>
      </c>
      <c r="M11" s="26" t="s">
        <v>249</v>
      </c>
      <c r="N11" s="212"/>
      <c r="O11" s="212"/>
      <c r="P11" s="212"/>
      <c r="Q11" s="212"/>
      <c r="R11" s="208"/>
      <c r="S11" s="208"/>
      <c r="T11" s="208"/>
      <c r="U11" s="208"/>
      <c r="V11" s="208"/>
      <c r="W11" s="208"/>
      <c r="X11" s="208"/>
      <c r="Y11" s="208"/>
      <c r="Z11" s="208"/>
      <c r="AA11" s="208"/>
    </row>
    <row r="12" spans="1:27" ht="24.9" customHeight="1" thickBot="1" x14ac:dyDescent="0.2">
      <c r="A12" s="208"/>
      <c r="B12" s="459"/>
      <c r="C12" s="460"/>
      <c r="D12" s="255" t="s">
        <v>124</v>
      </c>
      <c r="E12" s="62"/>
      <c r="F12" s="63"/>
      <c r="G12" s="64"/>
      <c r="H12" s="95"/>
      <c r="I12" s="213"/>
      <c r="J12" s="69" t="s">
        <v>145</v>
      </c>
      <c r="L12" s="25" t="s">
        <v>250</v>
      </c>
      <c r="M12" s="26" t="s">
        <v>251</v>
      </c>
      <c r="N12" s="212"/>
      <c r="O12" s="212"/>
      <c r="P12" s="212"/>
      <c r="Q12" s="212"/>
      <c r="R12" s="208"/>
      <c r="S12" s="208"/>
      <c r="T12" s="208"/>
      <c r="U12" s="208"/>
      <c r="V12" s="208"/>
      <c r="W12" s="208"/>
      <c r="X12" s="208"/>
      <c r="Y12" s="208"/>
      <c r="Z12" s="208"/>
      <c r="AA12" s="208"/>
    </row>
    <row r="13" spans="1:27" ht="24.9" customHeight="1" x14ac:dyDescent="0.15">
      <c r="A13" s="208"/>
      <c r="B13" s="463" t="s">
        <v>172</v>
      </c>
      <c r="C13" s="256" t="s">
        <v>127</v>
      </c>
      <c r="D13" s="257" t="s">
        <v>129</v>
      </c>
      <c r="E13" s="88"/>
      <c r="F13" s="101"/>
      <c r="G13" s="106"/>
      <c r="H13" s="107"/>
      <c r="I13" s="213"/>
      <c r="J13" s="70" t="s">
        <v>233</v>
      </c>
      <c r="L13" s="25" t="s">
        <v>252</v>
      </c>
      <c r="M13" s="26" t="s">
        <v>253</v>
      </c>
      <c r="N13" s="212"/>
      <c r="O13" s="212"/>
      <c r="P13" s="212"/>
      <c r="Q13" s="212"/>
      <c r="R13" s="208"/>
      <c r="S13" s="208"/>
      <c r="T13" s="208"/>
      <c r="U13" s="208"/>
      <c r="V13" s="208"/>
      <c r="W13" s="208"/>
      <c r="X13" s="208"/>
      <c r="Y13" s="208"/>
      <c r="Z13" s="208"/>
      <c r="AA13" s="208"/>
    </row>
    <row r="14" spans="1:27" ht="16.95" hidden="1" customHeight="1" x14ac:dyDescent="0.15">
      <c r="A14" s="208"/>
      <c r="B14" s="464"/>
      <c r="C14" s="469" t="s">
        <v>125</v>
      </c>
      <c r="D14" s="470"/>
      <c r="E14" s="189" t="e">
        <f>VLOOKUP(E15,$E$147:$F$194,2,FALSE)</f>
        <v>#N/A</v>
      </c>
      <c r="F14" s="189" t="e">
        <f>VLOOKUP(F15,$E$147:$F$194,2,FALSE)</f>
        <v>#N/A</v>
      </c>
      <c r="G14" s="189" t="e">
        <f>VLOOKUP(G15,$E$147:$F$194,2,FALSE)</f>
        <v>#N/A</v>
      </c>
      <c r="H14" s="189" t="e">
        <f>VLOOKUP(H15,$E$147:$F$194,2,FALSE)</f>
        <v>#N/A</v>
      </c>
      <c r="I14" s="213"/>
      <c r="J14" s="71" t="s">
        <v>146</v>
      </c>
      <c r="L14" s="25" t="s">
        <v>254</v>
      </c>
      <c r="M14" s="26" t="s">
        <v>255</v>
      </c>
      <c r="N14" s="212"/>
      <c r="O14" s="212"/>
      <c r="P14" s="212"/>
      <c r="Q14" s="212"/>
      <c r="R14" s="208"/>
      <c r="S14" s="208"/>
      <c r="T14" s="208"/>
      <c r="U14" s="208"/>
      <c r="V14" s="208"/>
      <c r="W14" s="208"/>
      <c r="X14" s="208"/>
      <c r="Y14" s="208"/>
      <c r="Z14" s="208"/>
      <c r="AA14" s="208"/>
    </row>
    <row r="15" spans="1:27" ht="31.5" customHeight="1" x14ac:dyDescent="0.15">
      <c r="A15" s="208"/>
      <c r="B15" s="464"/>
      <c r="C15" s="471" t="s">
        <v>125</v>
      </c>
      <c r="D15" s="472"/>
      <c r="E15" s="134"/>
      <c r="F15" s="135"/>
      <c r="G15" s="136"/>
      <c r="H15" s="137"/>
      <c r="I15" s="213"/>
      <c r="J15" s="138" t="s">
        <v>147</v>
      </c>
      <c r="L15" s="25" t="s">
        <v>256</v>
      </c>
      <c r="M15" s="26" t="s">
        <v>257</v>
      </c>
      <c r="N15" s="212"/>
      <c r="O15" s="212"/>
      <c r="P15" s="212"/>
      <c r="Q15" s="212"/>
      <c r="R15" s="208"/>
      <c r="S15" s="208"/>
      <c r="T15" s="208"/>
      <c r="U15" s="208"/>
      <c r="V15" s="208"/>
      <c r="W15" s="208"/>
      <c r="X15" s="208"/>
      <c r="Y15" s="208"/>
      <c r="Z15" s="208"/>
      <c r="AA15" s="208"/>
    </row>
    <row r="16" spans="1:27" ht="69.900000000000006" customHeight="1" x14ac:dyDescent="0.15">
      <c r="A16" s="208"/>
      <c r="B16" s="464"/>
      <c r="C16" s="461" t="s">
        <v>433</v>
      </c>
      <c r="D16" s="258" t="s">
        <v>131</v>
      </c>
      <c r="E16" s="124"/>
      <c r="F16" s="125"/>
      <c r="G16" s="126"/>
      <c r="H16" s="127"/>
      <c r="I16" s="213"/>
      <c r="J16" s="187" t="s">
        <v>434</v>
      </c>
      <c r="L16" s="26" t="s">
        <v>258</v>
      </c>
      <c r="M16" s="26" t="s">
        <v>259</v>
      </c>
      <c r="N16" s="212"/>
      <c r="O16" s="212"/>
      <c r="P16" s="212"/>
      <c r="Q16" s="212"/>
      <c r="R16" s="208"/>
      <c r="S16" s="208"/>
      <c r="T16" s="208"/>
      <c r="U16" s="208"/>
      <c r="V16" s="208"/>
      <c r="W16" s="208"/>
      <c r="X16" s="208"/>
      <c r="Y16" s="208"/>
      <c r="Z16" s="208"/>
      <c r="AA16" s="208"/>
    </row>
    <row r="17" spans="1:27" ht="99.9" customHeight="1" x14ac:dyDescent="0.15">
      <c r="A17" s="208"/>
      <c r="B17" s="464"/>
      <c r="C17" s="462" t="s">
        <v>125</v>
      </c>
      <c r="D17" s="259" t="s">
        <v>126</v>
      </c>
      <c r="E17" s="120"/>
      <c r="F17" s="121"/>
      <c r="G17" s="122"/>
      <c r="H17" s="123"/>
      <c r="I17" s="213"/>
      <c r="J17" s="188" t="s">
        <v>435</v>
      </c>
      <c r="L17" s="26" t="s">
        <v>260</v>
      </c>
      <c r="M17" s="26" t="s">
        <v>261</v>
      </c>
      <c r="N17" s="212"/>
      <c r="O17" s="212"/>
      <c r="P17" s="212"/>
      <c r="Q17" s="212"/>
      <c r="R17" s="208"/>
      <c r="S17" s="208"/>
      <c r="T17" s="208"/>
      <c r="U17" s="208"/>
      <c r="V17" s="208"/>
      <c r="W17" s="208"/>
      <c r="X17" s="208"/>
      <c r="Y17" s="208"/>
      <c r="Z17" s="208"/>
      <c r="AA17" s="208"/>
    </row>
    <row r="18" spans="1:27" ht="29.25" customHeight="1" thickBot="1" x14ac:dyDescent="0.2">
      <c r="A18" s="208"/>
      <c r="B18" s="465"/>
      <c r="C18" s="260" t="s">
        <v>39</v>
      </c>
      <c r="D18" s="261"/>
      <c r="E18" s="89"/>
      <c r="F18" s="102"/>
      <c r="G18" s="104"/>
      <c r="H18" s="108"/>
      <c r="I18" s="214"/>
      <c r="J18" s="128" t="s">
        <v>148</v>
      </c>
      <c r="L18" s="26" t="s">
        <v>262</v>
      </c>
      <c r="M18" s="26" t="s">
        <v>263</v>
      </c>
      <c r="N18" s="212"/>
      <c r="O18" s="212"/>
      <c r="P18" s="212"/>
      <c r="Q18" s="212"/>
      <c r="R18" s="208"/>
      <c r="S18" s="208"/>
      <c r="T18" s="208"/>
      <c r="U18" s="208"/>
      <c r="V18" s="208"/>
      <c r="W18" s="208"/>
      <c r="X18" s="208"/>
      <c r="Y18" s="208"/>
      <c r="Z18" s="208"/>
      <c r="AA18" s="208"/>
    </row>
    <row r="19" spans="1:27" ht="29.25" customHeight="1" x14ac:dyDescent="0.15">
      <c r="A19" s="208"/>
      <c r="B19" s="466" t="s">
        <v>593</v>
      </c>
      <c r="C19" s="262" t="s">
        <v>174</v>
      </c>
      <c r="D19" s="263"/>
      <c r="E19" s="82"/>
      <c r="F19" s="83"/>
      <c r="G19" s="84"/>
      <c r="H19" s="96"/>
      <c r="I19" s="213"/>
      <c r="J19" s="73" t="s">
        <v>176</v>
      </c>
      <c r="L19" s="26" t="s">
        <v>264</v>
      </c>
      <c r="M19" s="26" t="s">
        <v>265</v>
      </c>
      <c r="N19" s="212"/>
      <c r="O19" s="212"/>
      <c r="P19" s="212"/>
      <c r="Q19" s="212"/>
      <c r="R19" s="208"/>
      <c r="S19" s="208"/>
      <c r="T19" s="208"/>
      <c r="U19" s="208"/>
      <c r="V19" s="208"/>
      <c r="W19" s="208"/>
      <c r="X19" s="208"/>
      <c r="Y19" s="208"/>
      <c r="Z19" s="208"/>
      <c r="AA19" s="208"/>
    </row>
    <row r="20" spans="1:27" ht="29.25" customHeight="1" x14ac:dyDescent="0.15">
      <c r="A20" s="208"/>
      <c r="B20" s="467"/>
      <c r="C20" s="264" t="s">
        <v>175</v>
      </c>
      <c r="D20" s="265"/>
      <c r="E20" s="85"/>
      <c r="F20" s="86"/>
      <c r="G20" s="87"/>
      <c r="H20" s="97"/>
      <c r="I20" s="213"/>
      <c r="J20" s="74" t="s">
        <v>177</v>
      </c>
      <c r="L20" s="26" t="s">
        <v>266</v>
      </c>
      <c r="M20" s="26" t="s">
        <v>267</v>
      </c>
      <c r="N20" s="212"/>
      <c r="O20" s="212"/>
      <c r="P20" s="212"/>
      <c r="Q20" s="212"/>
      <c r="R20" s="208"/>
      <c r="S20" s="208"/>
      <c r="T20" s="208"/>
      <c r="U20" s="208"/>
      <c r="V20" s="208"/>
      <c r="W20" s="208"/>
      <c r="X20" s="208"/>
      <c r="Y20" s="208"/>
      <c r="Z20" s="208"/>
      <c r="AA20" s="208"/>
    </row>
    <row r="21" spans="1:27" ht="29.25" customHeight="1" x14ac:dyDescent="0.15">
      <c r="A21" s="208"/>
      <c r="B21" s="467"/>
      <c r="C21" s="264" t="s">
        <v>39</v>
      </c>
      <c r="D21" s="265"/>
      <c r="E21" s="90"/>
      <c r="F21" s="103"/>
      <c r="G21" s="105"/>
      <c r="H21" s="109"/>
      <c r="I21" s="213"/>
      <c r="J21" s="74" t="s">
        <v>148</v>
      </c>
      <c r="L21" s="26" t="s">
        <v>268</v>
      </c>
      <c r="M21" s="26" t="s">
        <v>269</v>
      </c>
      <c r="N21" s="212"/>
      <c r="O21" s="212"/>
      <c r="P21" s="212"/>
      <c r="Q21" s="212"/>
      <c r="R21" s="208"/>
      <c r="S21" s="208"/>
      <c r="T21" s="208"/>
      <c r="U21" s="208"/>
      <c r="V21" s="208"/>
      <c r="W21" s="208"/>
      <c r="X21" s="208"/>
      <c r="Y21" s="208"/>
      <c r="Z21" s="208"/>
      <c r="AA21" s="208"/>
    </row>
    <row r="22" spans="1:27" ht="29.25" customHeight="1" thickBot="1" x14ac:dyDescent="0.2">
      <c r="A22" s="208"/>
      <c r="B22" s="468"/>
      <c r="C22" s="260" t="s">
        <v>173</v>
      </c>
      <c r="D22" s="261"/>
      <c r="E22" s="91"/>
      <c r="F22" s="102"/>
      <c r="G22" s="104"/>
      <c r="H22" s="110"/>
      <c r="I22" s="213"/>
      <c r="J22" s="72" t="s">
        <v>148</v>
      </c>
      <c r="L22" s="26" t="s">
        <v>270</v>
      </c>
      <c r="M22" s="26" t="s">
        <v>271</v>
      </c>
      <c r="N22" s="212"/>
      <c r="O22" s="212"/>
      <c r="P22" s="212"/>
      <c r="Q22" s="212"/>
      <c r="R22" s="208"/>
      <c r="S22" s="208"/>
      <c r="T22" s="208"/>
      <c r="U22" s="208"/>
      <c r="V22" s="208"/>
      <c r="W22" s="208"/>
      <c r="X22" s="208"/>
      <c r="Y22" s="208"/>
      <c r="Z22" s="208"/>
      <c r="AA22" s="208"/>
    </row>
    <row r="23" spans="1:27" ht="30" customHeight="1" x14ac:dyDescent="0.15">
      <c r="A23" s="208"/>
      <c r="B23" s="501" t="s">
        <v>598</v>
      </c>
      <c r="C23" s="266" t="s">
        <v>229</v>
      </c>
      <c r="D23" s="253" t="s">
        <v>133</v>
      </c>
      <c r="E23" s="29"/>
      <c r="F23" s="40"/>
      <c r="G23" s="43"/>
      <c r="H23" s="98"/>
      <c r="I23" s="213"/>
      <c r="J23" s="75">
        <v>24</v>
      </c>
      <c r="L23" s="26" t="s">
        <v>272</v>
      </c>
      <c r="M23" s="26" t="s">
        <v>273</v>
      </c>
      <c r="N23" s="212"/>
      <c r="O23" s="212"/>
      <c r="P23" s="212"/>
      <c r="Q23" s="212"/>
      <c r="R23" s="208"/>
      <c r="S23" s="208"/>
      <c r="T23" s="208"/>
      <c r="U23" s="208"/>
      <c r="V23" s="208"/>
      <c r="W23" s="208"/>
      <c r="X23" s="208"/>
      <c r="Y23" s="208"/>
      <c r="Z23" s="208"/>
      <c r="AA23" s="208"/>
    </row>
    <row r="24" spans="1:27" ht="30" customHeight="1" x14ac:dyDescent="0.15">
      <c r="A24" s="208"/>
      <c r="B24" s="502"/>
      <c r="C24" s="267" t="s">
        <v>230</v>
      </c>
      <c r="D24" s="251" t="s">
        <v>133</v>
      </c>
      <c r="E24" s="30"/>
      <c r="F24" s="36"/>
      <c r="G24" s="44"/>
      <c r="H24" s="99"/>
      <c r="I24" s="213"/>
      <c r="J24" s="76">
        <v>8</v>
      </c>
      <c r="L24" s="26" t="s">
        <v>274</v>
      </c>
      <c r="M24" s="26" t="s">
        <v>275</v>
      </c>
      <c r="N24" s="212"/>
      <c r="O24" s="212"/>
      <c r="P24" s="212"/>
      <c r="Q24" s="212"/>
      <c r="R24" s="208"/>
      <c r="S24" s="208"/>
      <c r="T24" s="208"/>
      <c r="U24" s="208"/>
      <c r="V24" s="208"/>
      <c r="W24" s="208"/>
      <c r="X24" s="208"/>
      <c r="Y24" s="208"/>
      <c r="Z24" s="208"/>
      <c r="AA24" s="208"/>
    </row>
    <row r="25" spans="1:27" ht="30" customHeight="1" x14ac:dyDescent="0.15">
      <c r="A25" s="208"/>
      <c r="B25" s="502"/>
      <c r="C25" s="268" t="s">
        <v>231</v>
      </c>
      <c r="D25" s="251" t="s">
        <v>133</v>
      </c>
      <c r="E25" s="30"/>
      <c r="F25" s="36"/>
      <c r="G25" s="44"/>
      <c r="H25" s="99"/>
      <c r="I25" s="213"/>
      <c r="J25" s="76">
        <v>8</v>
      </c>
      <c r="L25" s="26" t="s">
        <v>276</v>
      </c>
      <c r="M25" s="26" t="s">
        <v>277</v>
      </c>
      <c r="N25" s="212"/>
      <c r="O25" s="212"/>
      <c r="P25" s="212"/>
      <c r="Q25" s="212"/>
      <c r="R25" s="208"/>
      <c r="S25" s="208"/>
      <c r="T25" s="208"/>
      <c r="U25" s="208"/>
      <c r="V25" s="208"/>
      <c r="W25" s="208"/>
      <c r="X25" s="208"/>
      <c r="Y25" s="208"/>
      <c r="Z25" s="208"/>
      <c r="AA25" s="208"/>
    </row>
    <row r="26" spans="1:27" ht="30" customHeight="1" x14ac:dyDescent="0.15">
      <c r="A26" s="208"/>
      <c r="B26" s="502"/>
      <c r="C26" s="269" t="s">
        <v>232</v>
      </c>
      <c r="D26" s="251" t="s">
        <v>133</v>
      </c>
      <c r="E26" s="30"/>
      <c r="F26" s="36"/>
      <c r="G26" s="44"/>
      <c r="H26" s="99"/>
      <c r="I26" s="213"/>
      <c r="J26" s="76">
        <v>123</v>
      </c>
      <c r="L26" s="26" t="s">
        <v>278</v>
      </c>
      <c r="M26" s="26" t="s">
        <v>279</v>
      </c>
      <c r="N26" s="212"/>
      <c r="O26" s="212"/>
      <c r="P26" s="212"/>
      <c r="Q26" s="212"/>
      <c r="R26" s="208"/>
      <c r="S26" s="208"/>
      <c r="T26" s="208"/>
      <c r="U26" s="208"/>
      <c r="V26" s="208"/>
      <c r="W26" s="208"/>
      <c r="X26" s="208"/>
      <c r="Y26" s="208"/>
      <c r="Z26" s="208"/>
      <c r="AA26" s="208"/>
    </row>
    <row r="27" spans="1:27" ht="30" customHeight="1" thickBot="1" x14ac:dyDescent="0.2">
      <c r="A27" s="208"/>
      <c r="B27" s="503"/>
      <c r="C27" s="270" t="s">
        <v>597</v>
      </c>
      <c r="D27" s="271" t="s">
        <v>133</v>
      </c>
      <c r="E27" s="31"/>
      <c r="F27" s="37"/>
      <c r="G27" s="45"/>
      <c r="H27" s="100"/>
      <c r="I27" s="213"/>
      <c r="J27" s="77">
        <v>121</v>
      </c>
      <c r="L27" s="26" t="s">
        <v>280</v>
      </c>
      <c r="M27" s="26" t="s">
        <v>281</v>
      </c>
      <c r="N27" s="212"/>
      <c r="O27" s="212"/>
      <c r="P27" s="212"/>
      <c r="Q27" s="212"/>
      <c r="R27" s="208"/>
    </row>
    <row r="28" spans="1:27" ht="30" customHeight="1" thickBot="1" x14ac:dyDescent="0.2">
      <c r="A28" s="208"/>
      <c r="B28" s="499" t="s">
        <v>128</v>
      </c>
      <c r="C28" s="500"/>
      <c r="D28" s="393" t="s">
        <v>134</v>
      </c>
      <c r="E28" s="394"/>
      <c r="F28" s="395"/>
      <c r="G28" s="396"/>
      <c r="H28" s="397"/>
      <c r="I28" s="213"/>
      <c r="J28" s="398">
        <v>6</v>
      </c>
      <c r="L28" s="26" t="s">
        <v>282</v>
      </c>
      <c r="M28" s="26" t="s">
        <v>283</v>
      </c>
      <c r="N28" s="212"/>
      <c r="O28" s="212"/>
      <c r="P28" s="212"/>
      <c r="Q28" s="212"/>
      <c r="R28" s="208"/>
      <c r="S28" s="208"/>
      <c r="T28" s="208"/>
      <c r="U28" s="208"/>
      <c r="V28" s="208"/>
      <c r="W28" s="208"/>
      <c r="X28" s="208"/>
      <c r="Y28" s="208"/>
      <c r="Z28" s="208"/>
      <c r="AA28" s="208"/>
    </row>
    <row r="29" spans="1:27" ht="13.2" thickBot="1" x14ac:dyDescent="0.2">
      <c r="A29" s="208"/>
      <c r="B29" s="208"/>
      <c r="C29" s="208"/>
      <c r="D29" s="208"/>
      <c r="I29" s="208"/>
      <c r="J29" s="78"/>
      <c r="L29" s="25" t="s">
        <v>284</v>
      </c>
      <c r="M29" s="25" t="s">
        <v>285</v>
      </c>
      <c r="N29" s="212"/>
      <c r="O29" s="212"/>
      <c r="P29" s="212"/>
      <c r="Q29" s="212"/>
      <c r="R29" s="208"/>
      <c r="S29" s="208"/>
      <c r="T29" s="208"/>
      <c r="U29" s="208"/>
      <c r="V29" s="208"/>
      <c r="W29" s="208"/>
      <c r="X29" s="208"/>
      <c r="Y29" s="208"/>
      <c r="Z29" s="208"/>
      <c r="AA29" s="208"/>
    </row>
    <row r="30" spans="1:27" ht="31.5" customHeight="1" thickBot="1" x14ac:dyDescent="0.2">
      <c r="A30" s="208"/>
      <c r="B30" s="496" t="s">
        <v>490</v>
      </c>
      <c r="C30" s="497"/>
      <c r="D30" s="498"/>
      <c r="E30" s="282"/>
      <c r="F30" s="283"/>
      <c r="G30" s="284"/>
      <c r="H30" s="285"/>
      <c r="I30" s="213"/>
      <c r="J30" s="286" t="s">
        <v>501</v>
      </c>
      <c r="N30" s="212"/>
      <c r="O30" s="212"/>
      <c r="P30" s="212"/>
      <c r="Q30" s="212"/>
      <c r="R30" s="208"/>
      <c r="S30" s="208"/>
      <c r="T30" s="208"/>
      <c r="U30" s="208"/>
      <c r="V30" s="208"/>
      <c r="W30" s="208"/>
      <c r="X30" s="208"/>
      <c r="Y30" s="208"/>
      <c r="Z30" s="208"/>
      <c r="AA30" s="208"/>
    </row>
    <row r="31" spans="1:27" ht="30" customHeight="1" x14ac:dyDescent="0.15">
      <c r="A31" s="208"/>
      <c r="B31" s="463" t="s">
        <v>519</v>
      </c>
      <c r="C31" s="490"/>
      <c r="D31" s="253" t="s">
        <v>139</v>
      </c>
      <c r="E31" s="32"/>
      <c r="F31" s="35"/>
      <c r="G31" s="46"/>
      <c r="H31" s="111"/>
      <c r="I31" s="215"/>
      <c r="J31" s="73" t="s">
        <v>149</v>
      </c>
      <c r="L31" s="26" t="s">
        <v>286</v>
      </c>
      <c r="M31" s="26" t="s">
        <v>287</v>
      </c>
      <c r="N31" s="212"/>
      <c r="O31" s="212"/>
      <c r="P31" s="212"/>
      <c r="Q31" s="212"/>
      <c r="R31" s="208"/>
      <c r="S31" s="208"/>
      <c r="T31" s="208"/>
      <c r="U31" s="208"/>
      <c r="V31" s="208"/>
      <c r="W31" s="208"/>
      <c r="X31" s="208"/>
      <c r="Y31" s="208"/>
      <c r="Z31" s="208"/>
      <c r="AA31" s="208"/>
    </row>
    <row r="32" spans="1:27" ht="30" customHeight="1" x14ac:dyDescent="0.15">
      <c r="A32" s="208"/>
      <c r="B32" s="464"/>
      <c r="C32" s="491"/>
      <c r="D32" s="251" t="s">
        <v>140</v>
      </c>
      <c r="E32" s="30"/>
      <c r="F32" s="36"/>
      <c r="G32" s="44"/>
      <c r="H32" s="99"/>
      <c r="I32" s="216"/>
      <c r="J32" s="76">
        <v>30</v>
      </c>
      <c r="L32" s="26" t="s">
        <v>288</v>
      </c>
      <c r="M32" s="26" t="s">
        <v>289</v>
      </c>
      <c r="N32" s="212"/>
      <c r="O32" s="212"/>
      <c r="P32" s="212"/>
      <c r="Q32" s="212"/>
      <c r="R32" s="208"/>
      <c r="S32" s="208"/>
      <c r="T32" s="208"/>
      <c r="U32" s="208"/>
      <c r="V32" s="208"/>
      <c r="W32" s="208"/>
      <c r="X32" s="208"/>
      <c r="Y32" s="208"/>
      <c r="Z32" s="208"/>
      <c r="AA32" s="208"/>
    </row>
    <row r="33" spans="1:27" ht="30" customHeight="1" x14ac:dyDescent="0.15">
      <c r="A33" s="208"/>
      <c r="B33" s="464"/>
      <c r="C33" s="491"/>
      <c r="D33" s="251" t="s">
        <v>141</v>
      </c>
      <c r="E33" s="30"/>
      <c r="F33" s="36"/>
      <c r="G33" s="44"/>
      <c r="H33" s="99"/>
      <c r="I33" s="216"/>
      <c r="J33" s="76">
        <v>4</v>
      </c>
      <c r="L33" s="26" t="s">
        <v>290</v>
      </c>
      <c r="M33" s="26" t="s">
        <v>291</v>
      </c>
      <c r="N33" s="212"/>
      <c r="O33" s="212"/>
      <c r="P33" s="212"/>
      <c r="Q33" s="212"/>
      <c r="R33" s="208"/>
      <c r="S33" s="208"/>
      <c r="T33" s="208"/>
      <c r="U33" s="208"/>
      <c r="V33" s="208"/>
      <c r="W33" s="208"/>
      <c r="X33" s="208"/>
      <c r="Y33" s="208"/>
      <c r="Z33" s="208"/>
      <c r="AA33" s="208"/>
    </row>
    <row r="34" spans="1:27" ht="30" customHeight="1" thickBot="1" x14ac:dyDescent="0.2">
      <c r="A34" s="208"/>
      <c r="B34" s="465"/>
      <c r="C34" s="492"/>
      <c r="D34" s="251" t="s">
        <v>142</v>
      </c>
      <c r="E34" s="31"/>
      <c r="F34" s="37"/>
      <c r="G34" s="45"/>
      <c r="H34" s="100"/>
      <c r="I34" s="216"/>
      <c r="J34" s="76">
        <v>23</v>
      </c>
      <c r="L34" s="26" t="s">
        <v>292</v>
      </c>
      <c r="M34" s="26" t="s">
        <v>293</v>
      </c>
      <c r="N34" s="212"/>
      <c r="O34" s="212"/>
      <c r="P34" s="212"/>
      <c r="Q34" s="212"/>
      <c r="R34" s="208"/>
      <c r="S34" s="208"/>
      <c r="T34" s="208"/>
      <c r="U34" s="208"/>
      <c r="V34" s="208"/>
      <c r="W34" s="208"/>
      <c r="X34" s="208"/>
      <c r="Y34" s="208"/>
      <c r="Z34" s="208"/>
      <c r="AA34" s="208"/>
    </row>
    <row r="35" spans="1:27" ht="52.5" customHeight="1" thickBot="1" x14ac:dyDescent="0.25">
      <c r="A35" s="208"/>
      <c r="B35" s="484" t="s">
        <v>137</v>
      </c>
      <c r="C35" s="485"/>
      <c r="D35" s="486"/>
      <c r="E35" s="272"/>
      <c r="F35" s="273"/>
      <c r="G35" s="274"/>
      <c r="H35" s="275"/>
      <c r="I35" s="217"/>
      <c r="J35" s="79" t="s">
        <v>138</v>
      </c>
      <c r="L35" t="s">
        <v>294</v>
      </c>
      <c r="M35" t="s">
        <v>295</v>
      </c>
      <c r="N35" s="212"/>
      <c r="O35" s="212"/>
      <c r="P35" s="212"/>
      <c r="Q35" s="212"/>
      <c r="R35" s="208"/>
      <c r="S35" s="208"/>
      <c r="T35" s="208"/>
      <c r="U35" s="208"/>
      <c r="V35" s="208"/>
      <c r="W35" s="208"/>
      <c r="X35" s="208"/>
      <c r="Y35" s="208"/>
      <c r="Z35" s="208"/>
      <c r="AA35" s="208"/>
    </row>
    <row r="36" spans="1:27" ht="34.5" customHeight="1" thickBot="1" x14ac:dyDescent="0.25">
      <c r="A36" s="208"/>
      <c r="B36" s="493" t="str">
        <f ca="1">IF(E54&amp;F54&amp;G54&amp;H54="","以下は、名称変更、廃止、休校・募集停止や合併・分離した場合のみ、記入してください",CONCATENATE(E54,F54,G54,H54,"は今年度５月１日以降（将来の予定）は入力しないでください"))</f>
        <v>以下は、名称変更、廃止、休校・募集停止や合併・分離した場合のみ、記入してください</v>
      </c>
      <c r="C36" s="494"/>
      <c r="D36" s="494"/>
      <c r="E36" s="494"/>
      <c r="F36" s="494"/>
      <c r="G36" s="494"/>
      <c r="H36" s="495"/>
      <c r="I36" s="213"/>
      <c r="J36" s="80"/>
      <c r="L36" t="s">
        <v>296</v>
      </c>
      <c r="M36" t="s">
        <v>297</v>
      </c>
      <c r="N36" s="212"/>
      <c r="O36" s="212"/>
      <c r="P36" s="212"/>
      <c r="Q36" s="212"/>
      <c r="R36" s="208"/>
      <c r="S36" s="208"/>
      <c r="T36" s="208"/>
      <c r="U36" s="208"/>
      <c r="V36" s="208"/>
      <c r="W36" s="208"/>
      <c r="X36" s="208"/>
      <c r="Y36" s="208"/>
      <c r="Z36" s="208"/>
      <c r="AA36" s="208"/>
    </row>
    <row r="37" spans="1:27" ht="52.5" customHeight="1" thickTop="1" thickBot="1" x14ac:dyDescent="0.25">
      <c r="A37" s="208"/>
      <c r="B37" s="487" t="s">
        <v>474</v>
      </c>
      <c r="C37" s="488"/>
      <c r="D37" s="489"/>
      <c r="E37" s="181"/>
      <c r="F37" s="130"/>
      <c r="G37" s="131"/>
      <c r="H37" s="180"/>
      <c r="I37" s="133"/>
      <c r="J37" s="132" t="s">
        <v>170</v>
      </c>
      <c r="L37" t="s">
        <v>298</v>
      </c>
      <c r="M37" t="s">
        <v>299</v>
      </c>
      <c r="N37" s="207"/>
      <c r="O37" s="212"/>
      <c r="P37" s="212"/>
      <c r="Q37" s="212"/>
      <c r="R37" s="208"/>
      <c r="S37" s="208"/>
      <c r="T37" s="208"/>
      <c r="U37" s="208"/>
      <c r="V37" s="208"/>
      <c r="W37" s="208"/>
      <c r="X37" s="208"/>
      <c r="Y37" s="208"/>
      <c r="Z37" s="208"/>
      <c r="AA37" s="208"/>
    </row>
    <row r="38" spans="1:27" ht="30" customHeight="1" thickBot="1" x14ac:dyDescent="0.25">
      <c r="A38" s="208"/>
      <c r="B38" s="482" t="s">
        <v>475</v>
      </c>
      <c r="C38" s="483"/>
      <c r="D38" s="250" t="s">
        <v>139</v>
      </c>
      <c r="E38" s="182"/>
      <c r="F38" s="183"/>
      <c r="G38" s="184"/>
      <c r="H38" s="185"/>
      <c r="I38" s="34"/>
      <c r="J38" s="129" t="s">
        <v>178</v>
      </c>
      <c r="L38" t="s">
        <v>300</v>
      </c>
      <c r="M38" t="s">
        <v>301</v>
      </c>
      <c r="N38" s="212"/>
      <c r="O38" s="212"/>
      <c r="P38" s="212"/>
      <c r="Q38" s="212"/>
      <c r="R38" s="208"/>
      <c r="S38" s="208"/>
      <c r="T38" s="208"/>
      <c r="U38" s="208"/>
      <c r="V38" s="208"/>
      <c r="W38" s="208"/>
      <c r="X38" s="208"/>
      <c r="Y38" s="208"/>
      <c r="Z38" s="208"/>
      <c r="AA38" s="208"/>
    </row>
    <row r="39" spans="1:27" ht="30" customHeight="1" x14ac:dyDescent="0.2">
      <c r="A39" s="208"/>
      <c r="B39" s="482"/>
      <c r="C39" s="483"/>
      <c r="D39" s="251" t="s">
        <v>140</v>
      </c>
      <c r="E39" s="33"/>
      <c r="F39" s="48"/>
      <c r="G39" s="47"/>
      <c r="H39" s="112"/>
      <c r="I39" s="34"/>
      <c r="J39" s="81">
        <v>4</v>
      </c>
      <c r="L39" t="s">
        <v>302</v>
      </c>
      <c r="M39" t="s">
        <v>303</v>
      </c>
      <c r="N39" s="212"/>
      <c r="O39" s="212"/>
      <c r="P39" s="212"/>
      <c r="Q39" s="212"/>
      <c r="R39" s="208"/>
      <c r="S39" s="208"/>
      <c r="T39" s="208"/>
      <c r="U39" s="208"/>
      <c r="V39" s="208"/>
      <c r="W39" s="208"/>
      <c r="X39" s="208"/>
      <c r="Y39" s="208"/>
      <c r="Z39" s="208"/>
      <c r="AA39" s="208"/>
    </row>
    <row r="40" spans="1:27" ht="30" customHeight="1" x14ac:dyDescent="0.2">
      <c r="A40" s="208"/>
      <c r="B40" s="482"/>
      <c r="C40" s="483"/>
      <c r="D40" s="252" t="s">
        <v>141</v>
      </c>
      <c r="E40" s="139"/>
      <c r="F40" s="140"/>
      <c r="G40" s="141"/>
      <c r="H40" s="142"/>
      <c r="I40" s="34"/>
      <c r="J40" s="143">
        <v>6</v>
      </c>
      <c r="L40" t="s">
        <v>304</v>
      </c>
      <c r="M40" t="s">
        <v>305</v>
      </c>
      <c r="N40" s="212"/>
      <c r="O40" s="212"/>
      <c r="P40" s="212"/>
      <c r="Q40" s="212"/>
      <c r="R40" s="208"/>
      <c r="S40" s="208"/>
      <c r="T40" s="208"/>
      <c r="U40" s="208"/>
      <c r="V40" s="208"/>
      <c r="W40" s="208"/>
      <c r="X40" s="208"/>
      <c r="Y40" s="208"/>
      <c r="Z40" s="208"/>
      <c r="AA40" s="208"/>
    </row>
    <row r="41" spans="1:27" ht="117.75" customHeight="1" thickBot="1" x14ac:dyDescent="0.2">
      <c r="A41" s="208"/>
      <c r="B41" s="475" t="str">
        <f>IF(I57+I58=3,"「名称変更前の旧園名」　　　　　または　　　　　　    　　　　　「合併先の法人名」　　　　　　　「合併前の法人名」を　　　　　　右欄に記入してください（入力例参照）",IF(I57+I58=2,"変更前の旧園名を右欄に記入してください",IF(I57+I58=1,"「合併先の法人名」　　　　　　　「合併前の法人名」を　　　　　　右欄に記入してください（入力例参照）","右欄、記入不要です")))</f>
        <v>右欄、記入不要です</v>
      </c>
      <c r="C41" s="476"/>
      <c r="D41" s="477"/>
      <c r="E41" s="242"/>
      <c r="F41" s="242"/>
      <c r="G41" s="242"/>
      <c r="H41" s="243"/>
      <c r="I41" s="144"/>
      <c r="J41" s="186" t="str">
        <f>IF(I58+I57=3,"【名称変更例】　　　　　　　　　　         旧名称 　私学ふじみ保育園                     　　　          【合併・分離例】　　　　　　　　　　　合併される場合→「社会福祉法人南北会へ合併」　　　　　　　　　　合併する場合→「社会福祉法人東西会より合併」",IF(I58+I57=2,"【例】　　　　　　　　　  　　          　　　旧名称 　私学ふじみ保育園",IF(I58+I57=1,"【例】　　　　　　　　　　  　　　　　合併される場合→「社会福祉法人南北会へ合併」　　　　　　　　　　　　　　　　合併する場合→「社会福祉法人東西会より合併」","")))</f>
        <v/>
      </c>
      <c r="L41" s="25" t="s">
        <v>306</v>
      </c>
      <c r="M41" s="25" t="s">
        <v>307</v>
      </c>
      <c r="N41" s="208"/>
      <c r="O41" s="208"/>
      <c r="P41" s="208"/>
      <c r="Q41" s="208"/>
      <c r="R41" s="208"/>
      <c r="S41" s="208"/>
      <c r="T41" s="208"/>
      <c r="U41" s="208"/>
      <c r="V41" s="208"/>
      <c r="W41" s="208"/>
      <c r="X41" s="208"/>
      <c r="Y41" s="208"/>
      <c r="Z41" s="208"/>
      <c r="AA41" s="208"/>
    </row>
    <row r="42" spans="1:27" ht="175.5" customHeight="1" x14ac:dyDescent="0.2">
      <c r="A42" s="208"/>
      <c r="B42" s="208"/>
      <c r="C42" s="208"/>
      <c r="D42" s="208"/>
      <c r="E42" s="334" t="str">
        <f ca="1">IF(作業１!F12&gt;1,IF(E75=1,"●「１園目印刷」のシートを印刷・出力してください  (1園目の作業３は不要です）。　　　　　　　　　　　●他のこども園の作業２、３を進めてください。",IF(E73=8,"「１園目印刷」のシートを印刷・出力してください 　　　　     　　  (作業３は不要です）","")),IF(E75=1,"「１園目印刷」のシートを印刷・出力してください 　　　     　　　  (作業３は不要です）",IF(E73=8,"「１園目印刷」のシートを印刷・出力してください 　　　　　     　  (作業３は不要です）","")))</f>
        <v/>
      </c>
      <c r="F42" s="335" t="str">
        <f ca="1">IF(作業１!F12&gt;2,IF(F75=1,"●「2園目印刷」のシートを印刷・出力してください  (2園目の作業３は不要です）。　　　　　　　　　　　●他のこども園の作業２、３を進めてください。",IF(F73=8,"「2園目印刷」のシートを印刷・出力してください 　　　　     　　  (作業３は不要です）","")),IF(F75=1,"「2園目印刷」のシートを印刷・出力してください 　　　　　     　  (作業３は不要です）",IF(F73=8,"「2園目印刷」のシートを印刷・出力してください 　　　　　     　  (作業３は不要です）","")))</f>
        <v/>
      </c>
      <c r="G42" s="336" t="str">
        <f ca="1">IF(作業１!F12&gt;3,IF(G75=1,"●「3園目印刷」のシートを印刷・出力してください  (3園目の作業３は不要です）。　　　　　　　　　　　●他のこども園の作業２、３を進めてください。",IF(G73=8,"「3園目印刷」のシートを印刷・出力してください 　　　　     　　  (作業３は不要です）","")),IF(G75=1,"「3園目印刷」のシートを印刷・出力してください 　　　　　     　  (作業３は不要です）",IF(G73=8,"「3園目印刷」のシートを印刷・出力してください 　　　　     　　  (作業３は不要です）","")))</f>
        <v/>
      </c>
      <c r="H42" s="337" t="str">
        <f ca="1">IF(H75=1,"「4園目印刷」のシートを印刷・出力してください 　     　　　　　  (作業３は不要です）",IF(H73=8,"「4園目印刷」のシートを印刷・出力してください 　　　　　     　  (作業３は不要です）",""))</f>
        <v/>
      </c>
      <c r="I42" s="208"/>
      <c r="J42" s="208"/>
      <c r="L42" t="s">
        <v>308</v>
      </c>
      <c r="M42" t="s">
        <v>309</v>
      </c>
      <c r="N42" s="207"/>
      <c r="O42" s="208"/>
      <c r="P42" s="208"/>
      <c r="Q42" s="208"/>
      <c r="R42" s="208"/>
      <c r="S42" s="208"/>
      <c r="T42" s="208"/>
      <c r="U42" s="208"/>
      <c r="V42" s="208"/>
      <c r="W42" s="208"/>
      <c r="X42" s="208"/>
      <c r="Y42" s="208"/>
      <c r="Z42" s="208"/>
      <c r="AA42" s="208"/>
    </row>
    <row r="43" spans="1:27" ht="36" hidden="1" customHeight="1" x14ac:dyDescent="0.3">
      <c r="A43" s="341"/>
      <c r="B43" s="433" t="s">
        <v>512</v>
      </c>
      <c r="C43" s="341"/>
      <c r="D43" s="341"/>
      <c r="E43" s="341"/>
      <c r="F43" s="341"/>
      <c r="G43" s="341"/>
      <c r="H43" s="341"/>
      <c r="I43" s="341"/>
      <c r="J43" s="341"/>
      <c r="K43" s="341"/>
      <c r="L43" s="431"/>
      <c r="M43" s="431"/>
      <c r="N43" s="431"/>
      <c r="O43" s="341"/>
      <c r="P43" s="341"/>
      <c r="Q43" s="341"/>
      <c r="R43" s="341"/>
      <c r="S43" s="341"/>
      <c r="T43" s="341"/>
      <c r="U43" s="341"/>
      <c r="V43" s="341"/>
      <c r="W43" s="208"/>
      <c r="X43" s="208"/>
      <c r="Y43" s="208"/>
      <c r="Z43" s="208"/>
      <c r="AA43" s="208"/>
    </row>
    <row r="44" spans="1:27" ht="27.75" hidden="1" customHeight="1" x14ac:dyDescent="0.3">
      <c r="A44" s="341"/>
      <c r="B44" s="433" t="s">
        <v>513</v>
      </c>
      <c r="C44" s="341"/>
      <c r="D44" s="341"/>
      <c r="E44" s="341"/>
      <c r="F44" s="341"/>
      <c r="G44" s="341"/>
      <c r="H44" s="341"/>
      <c r="I44" s="341"/>
      <c r="J44" s="341"/>
      <c r="K44" s="341"/>
      <c r="L44" s="431"/>
      <c r="M44" s="431"/>
      <c r="N44" s="431"/>
      <c r="O44" s="341"/>
      <c r="P44" s="341"/>
      <c r="Q44" s="341"/>
      <c r="R44" s="341"/>
      <c r="S44" s="341"/>
      <c r="T44" s="341"/>
      <c r="U44" s="341"/>
      <c r="V44" s="341"/>
      <c r="W44" s="208"/>
      <c r="X44" s="208"/>
      <c r="Y44" s="208"/>
      <c r="Z44" s="208"/>
      <c r="AA44" s="208"/>
    </row>
    <row r="45" spans="1:27" ht="27.75" hidden="1" customHeight="1" thickBot="1" x14ac:dyDescent="0.35">
      <c r="A45" s="341"/>
      <c r="B45" s="432"/>
      <c r="C45" s="341"/>
      <c r="D45" s="341"/>
      <c r="E45" s="341"/>
      <c r="F45" s="341"/>
      <c r="G45" s="341"/>
      <c r="H45" s="341"/>
      <c r="I45" s="341"/>
      <c r="J45" s="341"/>
      <c r="K45" s="341"/>
      <c r="L45" s="431"/>
      <c r="M45" s="431"/>
      <c r="N45" s="431"/>
      <c r="O45" s="341"/>
      <c r="P45" s="341"/>
      <c r="Q45" s="341"/>
      <c r="R45" s="341"/>
      <c r="S45" s="341"/>
      <c r="T45" s="341"/>
      <c r="U45" s="341"/>
      <c r="V45" s="341"/>
      <c r="W45" s="208"/>
      <c r="X45" s="208"/>
      <c r="Y45" s="208"/>
      <c r="Z45" s="208"/>
      <c r="AA45" s="208"/>
    </row>
    <row r="46" spans="1:27" ht="15" hidden="1" customHeight="1" thickTop="1" x14ac:dyDescent="0.2">
      <c r="A46" s="341"/>
      <c r="C46" s="25" t="s">
        <v>464</v>
      </c>
      <c r="E46" s="369">
        <f ca="1">TODAY()</f>
        <v>45390</v>
      </c>
      <c r="F46" s="370">
        <f ca="1">TODAY()</f>
        <v>45390</v>
      </c>
      <c r="G46" s="371">
        <f ca="1">TODAY()</f>
        <v>45390</v>
      </c>
      <c r="H46" s="372">
        <f ca="1">TODAY()</f>
        <v>45390</v>
      </c>
      <c r="I46" s="373"/>
      <c r="J46" s="374" t="s">
        <v>454</v>
      </c>
      <c r="K46" s="375"/>
      <c r="L46" s="375" t="s">
        <v>310</v>
      </c>
      <c r="M46" s="375" t="s">
        <v>311</v>
      </c>
      <c r="N46" s="376"/>
      <c r="O46" s="377"/>
      <c r="P46" s="362"/>
      <c r="Q46" s="362"/>
      <c r="R46" s="362"/>
      <c r="S46" s="362"/>
      <c r="T46" s="362"/>
      <c r="U46" s="241"/>
      <c r="V46" s="341"/>
      <c r="W46" s="208"/>
      <c r="X46" s="208"/>
      <c r="Y46" s="208"/>
      <c r="Z46" s="208"/>
      <c r="AA46" s="208"/>
    </row>
    <row r="47" spans="1:27" ht="15" hidden="1" customHeight="1" x14ac:dyDescent="0.2">
      <c r="A47" s="341"/>
      <c r="C47" s="200">
        <f ca="1">(E47-1)-(C54-1)</f>
        <v>5</v>
      </c>
      <c r="E47" s="378">
        <f ca="1">YEAR(E46)</f>
        <v>2024</v>
      </c>
      <c r="F47" s="348">
        <f ca="1">YEAR(F46)</f>
        <v>2024</v>
      </c>
      <c r="G47" s="349">
        <f ca="1">YEAR(G46)</f>
        <v>2024</v>
      </c>
      <c r="H47" s="350">
        <f ca="1">YEAR(H46)</f>
        <v>2024</v>
      </c>
      <c r="I47" s="346"/>
      <c r="J47" s="363" t="str">
        <f ca="1">CONCATENATE("今日の西暦　（",H47,"年)")</f>
        <v>今日の西暦　（2024年)</v>
      </c>
      <c r="K47" s="360"/>
      <c r="L47" s="360" t="s">
        <v>312</v>
      </c>
      <c r="M47" s="360" t="s">
        <v>313</v>
      </c>
      <c r="N47" s="361"/>
      <c r="O47" s="362"/>
      <c r="P47" s="362"/>
      <c r="Q47" s="362"/>
      <c r="R47" s="362"/>
      <c r="S47" s="362"/>
      <c r="T47" s="362"/>
      <c r="U47" s="241"/>
      <c r="V47" s="341"/>
      <c r="W47" s="208"/>
      <c r="X47" s="208"/>
      <c r="Y47" s="208"/>
      <c r="Z47" s="208"/>
      <c r="AA47" s="208"/>
    </row>
    <row r="48" spans="1:27" ht="15" hidden="1" customHeight="1" x14ac:dyDescent="0.2">
      <c r="A48" s="341"/>
      <c r="C48" s="25" t="s">
        <v>463</v>
      </c>
      <c r="E48" s="378">
        <f ca="1">((E47-2019)*365)+43466+120</f>
        <v>45411</v>
      </c>
      <c r="F48" s="348">
        <f ca="1">((F47-2019)*365)+120+43466</f>
        <v>45411</v>
      </c>
      <c r="G48" s="349">
        <f ca="1">((G47-2019)*365)+120+43466</f>
        <v>45411</v>
      </c>
      <c r="H48" s="350">
        <f ca="1">((H47-2019)*365)+120+43466</f>
        <v>45411</v>
      </c>
      <c r="I48" s="346"/>
      <c r="J48" s="363" t="s">
        <v>455</v>
      </c>
      <c r="K48" s="360"/>
      <c r="L48" s="360" t="s">
        <v>314</v>
      </c>
      <c r="M48" s="360" t="s">
        <v>315</v>
      </c>
      <c r="N48" s="361"/>
      <c r="O48" s="362"/>
      <c r="P48" s="362"/>
      <c r="Q48" s="362"/>
      <c r="R48" s="362"/>
      <c r="S48" s="362"/>
      <c r="T48" s="362"/>
      <c r="U48" s="241"/>
      <c r="V48" s="341"/>
      <c r="W48" s="208"/>
      <c r="X48" s="208"/>
      <c r="Y48" s="208"/>
      <c r="Z48" s="208"/>
      <c r="AA48" s="208"/>
    </row>
    <row r="49" spans="1:27" ht="15" hidden="1" customHeight="1" thickBot="1" x14ac:dyDescent="0.25">
      <c r="A49" s="341"/>
      <c r="C49" s="200">
        <f ca="1">E47-C58+1</f>
        <v>6</v>
      </c>
      <c r="D49" s="241"/>
      <c r="E49" s="378">
        <f>IF(LEFT(E38,1)="5",43466,0)</f>
        <v>0</v>
      </c>
      <c r="F49" s="348">
        <f>IF(LEFT(F38,1)="5",43466,0)</f>
        <v>0</v>
      </c>
      <c r="G49" s="349">
        <f>IF(LEFT(G38,1)="5",43466,0)</f>
        <v>0</v>
      </c>
      <c r="H49" s="350">
        <f>IF(LEFT(H38,1)="5",43466,0)</f>
        <v>0</v>
      </c>
      <c r="I49" s="346"/>
      <c r="J49" s="363" t="s">
        <v>456</v>
      </c>
      <c r="K49" s="360"/>
      <c r="L49" s="360" t="s">
        <v>316</v>
      </c>
      <c r="M49" s="360" t="s">
        <v>317</v>
      </c>
      <c r="N49" s="361"/>
      <c r="O49" s="362"/>
      <c r="P49" s="362"/>
      <c r="Q49" s="362"/>
      <c r="R49" s="362"/>
      <c r="S49" s="362"/>
      <c r="T49" s="362"/>
      <c r="U49" s="241"/>
      <c r="V49" s="341"/>
      <c r="W49" s="208"/>
      <c r="X49" s="208"/>
      <c r="Y49" s="208"/>
      <c r="Z49" s="208"/>
      <c r="AA49" s="208"/>
    </row>
    <row r="50" spans="1:27" ht="15" hidden="1" customHeight="1" x14ac:dyDescent="0.2">
      <c r="A50" s="341"/>
      <c r="B50" s="191" t="s">
        <v>441</v>
      </c>
      <c r="C50" s="192"/>
      <c r="D50" s="192"/>
      <c r="E50" s="378">
        <f>365*(E39-1)</f>
        <v>-365</v>
      </c>
      <c r="F50" s="348">
        <f>365*(F39-1)</f>
        <v>-365</v>
      </c>
      <c r="G50" s="349">
        <f>365*(G39-1)</f>
        <v>-365</v>
      </c>
      <c r="H50" s="350">
        <f>365*(H39-1)</f>
        <v>-365</v>
      </c>
      <c r="I50" s="346"/>
      <c r="J50" s="363" t="s">
        <v>457</v>
      </c>
      <c r="K50" s="360"/>
      <c r="L50" s="360" t="s">
        <v>318</v>
      </c>
      <c r="M50" s="360" t="s">
        <v>319</v>
      </c>
      <c r="N50" s="361"/>
      <c r="O50" s="362"/>
      <c r="P50" s="362"/>
      <c r="Q50" s="362"/>
      <c r="R50" s="362"/>
      <c r="S50" s="362"/>
      <c r="T50" s="362"/>
      <c r="U50" s="241"/>
      <c r="V50" s="341"/>
      <c r="W50" s="208"/>
      <c r="X50" s="208"/>
      <c r="Y50" s="208"/>
      <c r="Z50" s="208"/>
      <c r="AA50" s="208"/>
    </row>
    <row r="51" spans="1:27" ht="15" hidden="1" customHeight="1" x14ac:dyDescent="0.2">
      <c r="A51" s="341"/>
      <c r="B51" s="193" t="s">
        <v>442</v>
      </c>
      <c r="C51" s="344"/>
      <c r="D51" s="344"/>
      <c r="E51" s="378">
        <f>IF(E40=12,334,IF(E40=11,304,IF(E40=10,273,IF(E40=9,243,IF(E40=8,212,IF(E40=7,181,IF(E40=6,151,IF(E40=5,120,IF(E40=4,90,IF(E40=3,59,IF(E40=2,31,1)))))))))))</f>
        <v>1</v>
      </c>
      <c r="F51" s="348">
        <f>IF(F40=12,334,IF(F40=11,304,IF(F40=10,273,IF(F40=9,243,IF(F40=8,212,IF(F40=7,181,IF(F40=6,151,IF(F40=5,120,IF(F40=4,90,IF(F40=3,59,IF(F40=2,31,1)))))))))))</f>
        <v>1</v>
      </c>
      <c r="G51" s="349">
        <f>IF(G40=12,334,IF(G40=11,304,IF(G40=10,273,IF(G40=9,243,IF(G40=8,212,IF(G40=7,181,IF(G40=6,151,IF(G40=5,120,IF(G40=4,90,IF(G40=3,59,IF(G40=2,31,1)))))))))))</f>
        <v>1</v>
      </c>
      <c r="H51" s="350">
        <f>IF(H40=12,334,IF(H40=11,304,IF(H40=10,273,IF(H40=9,243,IF(H40=8,212,IF(H40=7,181,IF(H40=6,151,IF(H40=5,120,IF(H40=4,90,IF(H40=3,59,IF(H40=2,31,1)))))))))))</f>
        <v>1</v>
      </c>
      <c r="I51" s="346"/>
      <c r="J51" s="363" t="s">
        <v>458</v>
      </c>
      <c r="K51" s="360"/>
      <c r="L51" s="360" t="s">
        <v>320</v>
      </c>
      <c r="M51" s="360" t="s">
        <v>321</v>
      </c>
      <c r="N51" s="361"/>
      <c r="O51" s="362"/>
      <c r="P51" s="362"/>
      <c r="Q51" s="362"/>
      <c r="R51" s="362"/>
      <c r="S51" s="362"/>
      <c r="T51" s="362"/>
      <c r="U51" s="241"/>
      <c r="V51" s="341"/>
      <c r="W51" s="208"/>
      <c r="X51" s="208"/>
      <c r="Y51" s="208"/>
      <c r="Z51" s="208"/>
      <c r="AA51" s="208"/>
    </row>
    <row r="52" spans="1:27" ht="15" hidden="1" customHeight="1" x14ac:dyDescent="0.2">
      <c r="A52" s="341"/>
      <c r="B52" s="193"/>
      <c r="C52" s="365" t="s">
        <v>443</v>
      </c>
      <c r="D52" s="344"/>
      <c r="E52" s="378">
        <f>SUM(E49:E51)</f>
        <v>-364</v>
      </c>
      <c r="F52" s="348">
        <f>SUM(F49:F51)</f>
        <v>-364</v>
      </c>
      <c r="G52" s="349">
        <f>SUM(G49:G51)</f>
        <v>-364</v>
      </c>
      <c r="H52" s="350">
        <f>SUM(H49:H51)</f>
        <v>-364</v>
      </c>
      <c r="I52" s="346"/>
      <c r="J52" s="363" t="s">
        <v>459</v>
      </c>
      <c r="K52" s="360"/>
      <c r="L52" s="360" t="s">
        <v>322</v>
      </c>
      <c r="M52" s="360" t="s">
        <v>323</v>
      </c>
      <c r="N52" s="361"/>
      <c r="O52" s="362"/>
      <c r="P52" s="362"/>
      <c r="Q52" s="362"/>
      <c r="R52" s="362"/>
      <c r="S52" s="362"/>
      <c r="T52" s="362"/>
      <c r="U52" s="241"/>
      <c r="V52" s="341"/>
      <c r="W52" s="208"/>
      <c r="X52" s="208"/>
      <c r="Y52" s="208"/>
      <c r="Z52" s="208"/>
      <c r="AA52" s="208"/>
    </row>
    <row r="53" spans="1:27" ht="15" hidden="1" customHeight="1" x14ac:dyDescent="0.2">
      <c r="A53" s="341"/>
      <c r="B53" s="193" t="s">
        <v>444</v>
      </c>
      <c r="C53" s="344"/>
      <c r="D53" s="344"/>
      <c r="E53" s="378">
        <f ca="1">E52-E48</f>
        <v>-45775</v>
      </c>
      <c r="F53" s="348">
        <f ca="1">F52-F48</f>
        <v>-45775</v>
      </c>
      <c r="G53" s="349">
        <f ca="1">G52-G48</f>
        <v>-45775</v>
      </c>
      <c r="H53" s="350">
        <f ca="1">H52-H48</f>
        <v>-45775</v>
      </c>
      <c r="I53" s="346"/>
      <c r="J53" s="363" t="s">
        <v>460</v>
      </c>
      <c r="K53" s="360"/>
      <c r="L53" s="360" t="s">
        <v>324</v>
      </c>
      <c r="M53" s="360" t="s">
        <v>325</v>
      </c>
      <c r="N53" s="361"/>
      <c r="O53" s="362"/>
      <c r="P53" s="362"/>
      <c r="Q53" s="362"/>
      <c r="R53" s="362"/>
      <c r="S53" s="362"/>
      <c r="T53" s="362"/>
      <c r="U53" s="241"/>
      <c r="V53" s="341"/>
      <c r="W53" s="208"/>
      <c r="X53" s="208"/>
      <c r="Y53" s="208"/>
      <c r="Z53" s="208"/>
      <c r="AA53" s="208"/>
    </row>
    <row r="54" spans="1:27" ht="15" hidden="1" customHeight="1" x14ac:dyDescent="0.2">
      <c r="A54" s="341"/>
      <c r="B54" s="193"/>
      <c r="C54" s="365">
        <v>2019</v>
      </c>
      <c r="D54" s="344"/>
      <c r="E54" s="378" t="str">
        <f ca="1">IF(E53&gt;0,MID(E37,3,7),"")</f>
        <v/>
      </c>
      <c r="F54" s="348" t="str">
        <f ca="1">IF(F53&gt;0,MID(F37,3,7),"")</f>
        <v/>
      </c>
      <c r="G54" s="349" t="str">
        <f ca="1">IF(G53&gt;0,MID(G37,3,7),"")</f>
        <v/>
      </c>
      <c r="H54" s="350" t="str">
        <f ca="1">IF(H53&gt;0,MID(H37,3,7),"")</f>
        <v/>
      </c>
      <c r="I54" s="346"/>
      <c r="J54" s="363"/>
      <c r="K54" s="360"/>
      <c r="L54" s="360" t="s">
        <v>326</v>
      </c>
      <c r="M54" s="360" t="s">
        <v>327</v>
      </c>
      <c r="N54" s="361"/>
      <c r="O54" s="362"/>
      <c r="P54" s="362"/>
      <c r="Q54" s="362"/>
      <c r="R54" s="362"/>
      <c r="S54" s="362"/>
      <c r="T54" s="362"/>
      <c r="U54" s="241"/>
      <c r="V54" s="341"/>
      <c r="W54" s="208"/>
      <c r="X54" s="208"/>
      <c r="Y54" s="208"/>
      <c r="Z54" s="208"/>
      <c r="AA54" s="208"/>
    </row>
    <row r="55" spans="1:27" ht="15" hidden="1" customHeight="1" x14ac:dyDescent="0.2">
      <c r="A55" s="341"/>
      <c r="B55" s="193" t="s">
        <v>445</v>
      </c>
      <c r="C55" s="344"/>
      <c r="D55" s="344"/>
      <c r="E55" s="378">
        <f>IF(E37="5.名称変更",50,IF(E37="4.合併・分離",10,0))</f>
        <v>0</v>
      </c>
      <c r="F55" s="348">
        <f>IF(F37="5.名称変更",50,IF(F37="4.合併・分離",10,0))</f>
        <v>0</v>
      </c>
      <c r="G55" s="349">
        <f>IF(G37="5.名称変更",50,IF(G37="4.合併・分離",10,0))</f>
        <v>0</v>
      </c>
      <c r="H55" s="350">
        <f>IF(H37="5.名称変更",50,IF(H37="4.合併・分離",10,0))</f>
        <v>0</v>
      </c>
      <c r="I55" s="346"/>
      <c r="J55" s="363" t="s">
        <v>461</v>
      </c>
      <c r="K55" s="360"/>
      <c r="L55" s="360" t="s">
        <v>328</v>
      </c>
      <c r="M55" s="360" t="s">
        <v>329</v>
      </c>
      <c r="N55" s="361"/>
      <c r="O55" s="362"/>
      <c r="P55" s="362"/>
      <c r="Q55" s="362"/>
      <c r="R55" s="362"/>
      <c r="S55" s="362"/>
      <c r="T55" s="362"/>
      <c r="U55" s="241"/>
      <c r="V55" s="341"/>
      <c r="W55" s="208"/>
      <c r="X55" s="208"/>
      <c r="Y55" s="208"/>
      <c r="Z55" s="208"/>
      <c r="AA55" s="208"/>
    </row>
    <row r="56" spans="1:27" ht="15" hidden="1" customHeight="1" x14ac:dyDescent="0.2">
      <c r="A56" s="341"/>
      <c r="B56" s="193"/>
      <c r="C56" s="365" t="s">
        <v>443</v>
      </c>
      <c r="D56" s="344"/>
      <c r="E56" s="378" t="str">
        <f ca="1">DATESTRING(E46)</f>
        <v>令和06年04月08日</v>
      </c>
      <c r="F56" s="348" t="str">
        <f ca="1">DATESTRING(F46)</f>
        <v>令和06年04月08日</v>
      </c>
      <c r="G56" s="349" t="str">
        <f ca="1">DATESTRING(G46)</f>
        <v>令和06年04月08日</v>
      </c>
      <c r="H56" s="350" t="str">
        <f ca="1">DATESTRING(H46)</f>
        <v>令和06年04月08日</v>
      </c>
      <c r="I56" s="346"/>
      <c r="J56" s="363" t="s">
        <v>462</v>
      </c>
      <c r="K56" s="360"/>
      <c r="L56" s="360"/>
      <c r="M56" s="360"/>
      <c r="N56" s="361"/>
      <c r="O56" s="362"/>
      <c r="P56" s="362"/>
      <c r="Q56" s="362"/>
      <c r="R56" s="362"/>
      <c r="S56" s="362"/>
      <c r="T56" s="362"/>
      <c r="U56" s="241"/>
      <c r="V56" s="341"/>
      <c r="W56" s="208"/>
      <c r="X56" s="208"/>
      <c r="Y56" s="208"/>
      <c r="Z56" s="208"/>
      <c r="AA56" s="208"/>
    </row>
    <row r="57" spans="1:27" ht="15" hidden="1" customHeight="1" x14ac:dyDescent="0.2">
      <c r="A57" s="341"/>
      <c r="B57" s="193" t="s">
        <v>444</v>
      </c>
      <c r="C57" s="344"/>
      <c r="D57" s="344"/>
      <c r="E57" s="378">
        <f>IF(IFERROR(ABS(LEFT(E37,1)),0)&lt;5,IFERROR(ABS(LEFT(E37,1)),0),0)</f>
        <v>0</v>
      </c>
      <c r="F57" s="348">
        <f>IF(IFERROR(ABS(LEFT(F37,1)),0)&lt;5,IFERROR(ABS(LEFT(F37,1)),0),0)</f>
        <v>0</v>
      </c>
      <c r="G57" s="349">
        <f>IF(IFERROR(ABS(LEFT(G37,1)),0)&lt;5,IFERROR(ABS(LEFT(G37,1)),0),0)</f>
        <v>0</v>
      </c>
      <c r="H57" s="350">
        <f>IF(IFERROR(ABS(LEFT(H37,1)),0)&lt;5,IFERROR(ABS(LEFT(H37,1)),0),0)</f>
        <v>0</v>
      </c>
      <c r="I57" s="351">
        <f>IF(E57=4,1,IF(F57=4,1,IF(G57=4,1,IF(H57=4,1,IF(E57=3,1,IF(F57=3,1,IF(G57=3,1,IF(H57=3,1,0))))))))</f>
        <v>0</v>
      </c>
      <c r="J57" s="363" t="s">
        <v>476</v>
      </c>
      <c r="K57" s="360"/>
      <c r="L57" s="360"/>
      <c r="M57" s="360"/>
      <c r="N57" s="361"/>
      <c r="O57" s="362"/>
      <c r="P57" s="362"/>
      <c r="Q57" s="362"/>
      <c r="R57" s="362"/>
      <c r="S57" s="362"/>
      <c r="T57" s="362"/>
      <c r="U57" s="241"/>
      <c r="V57" s="341"/>
      <c r="W57" s="208"/>
      <c r="X57" s="208"/>
      <c r="Y57" s="208"/>
      <c r="Z57" s="208"/>
      <c r="AA57" s="208"/>
    </row>
    <row r="58" spans="1:27" ht="15" hidden="1" customHeight="1" x14ac:dyDescent="0.2">
      <c r="A58" s="341"/>
      <c r="B58" s="193"/>
      <c r="C58" s="365">
        <v>2019</v>
      </c>
      <c r="D58" s="344"/>
      <c r="E58" s="378">
        <f>IF(IFERROR(ABS(LEFT(E37,1)),0)=5,IFERROR(ABS(LEFT(E37,1)),0),0)</f>
        <v>0</v>
      </c>
      <c r="F58" s="348">
        <f>IF(IFERROR(ABS(LEFT(F37,1)),0)=5,IFERROR(ABS(LEFT(F37,1)),0),0)</f>
        <v>0</v>
      </c>
      <c r="G58" s="349">
        <f>IF(IFERROR(ABS(LEFT(G37,1)),0)=5,IFERROR(ABS(LEFT(G37,1)),0),0)</f>
        <v>0</v>
      </c>
      <c r="H58" s="350">
        <f>IF(IFERROR(ABS(LEFT(H37,1)),0)=5,IFERROR(ABS(LEFT(H37,1)),0),0)</f>
        <v>0</v>
      </c>
      <c r="I58" s="351">
        <f>IF(SUM(E58:H58)&gt;0,2,0)</f>
        <v>0</v>
      </c>
      <c r="J58" s="363" t="s">
        <v>477</v>
      </c>
      <c r="K58" s="360"/>
      <c r="L58" s="360"/>
      <c r="M58" s="360"/>
      <c r="N58" s="361"/>
      <c r="O58" s="362"/>
      <c r="P58" s="362"/>
      <c r="Q58" s="362"/>
      <c r="R58" s="362"/>
      <c r="S58" s="362"/>
      <c r="T58" s="362"/>
      <c r="U58" s="241"/>
      <c r="V58" s="341"/>
      <c r="W58" s="208"/>
      <c r="X58" s="208"/>
      <c r="Y58" s="208"/>
      <c r="Z58" s="208"/>
      <c r="AA58" s="208"/>
    </row>
    <row r="59" spans="1:27" ht="15" hidden="1" customHeight="1" thickBot="1" x14ac:dyDescent="0.25">
      <c r="A59" s="341"/>
      <c r="B59" s="194"/>
      <c r="C59" s="195"/>
      <c r="D59" s="199"/>
      <c r="E59" s="378" t="str">
        <f>IFERROR(IF(E37="","",ABS(LEFT(E37,1))),"")</f>
        <v/>
      </c>
      <c r="F59" s="348" t="str">
        <f>IF(F37="","",ABS(LEFT(F37,1)))</f>
        <v/>
      </c>
      <c r="G59" s="349" t="str">
        <f>IF(G37="","",ABS(LEFT(G37,1)))</f>
        <v/>
      </c>
      <c r="H59" s="350" t="str">
        <f>IF(H37="","",ABS(LEFT(H37,1)))</f>
        <v/>
      </c>
      <c r="I59" s="346"/>
      <c r="J59" s="364" t="s">
        <v>514</v>
      </c>
      <c r="K59" s="360"/>
      <c r="L59" s="360"/>
      <c r="M59" s="360"/>
      <c r="N59" s="361"/>
      <c r="O59" s="362"/>
      <c r="P59" s="362"/>
      <c r="Q59" s="362"/>
      <c r="R59" s="362"/>
      <c r="S59" s="362"/>
      <c r="T59" s="362"/>
      <c r="U59" s="241"/>
      <c r="V59" s="341"/>
      <c r="W59" s="208"/>
      <c r="X59" s="208"/>
      <c r="Y59" s="208"/>
      <c r="Z59" s="208"/>
      <c r="AA59" s="208"/>
    </row>
    <row r="60" spans="1:27" ht="15" hidden="1" customHeight="1" x14ac:dyDescent="0.2">
      <c r="A60" s="341"/>
      <c r="B60" s="193">
        <v>1</v>
      </c>
      <c r="C60" s="344" t="s">
        <v>446</v>
      </c>
      <c r="D60" s="345" t="str">
        <f t="shared" ref="D60:D64" si="0">CONCATENATE(B60,".",C60)</f>
        <v>1.明治</v>
      </c>
      <c r="E60" s="379">
        <f ca="1">IFERROR(ABS(CONCATENATE(E47-1,"/5/1")),"")</f>
        <v>45047</v>
      </c>
      <c r="F60" s="352">
        <f ca="1">IFERROR(ABS(CONCATENATE(F47-1,"/5/1")),"")</f>
        <v>45047</v>
      </c>
      <c r="G60" s="352">
        <f ca="1">IFERROR(ABS(CONCATENATE(G47-1,"/5/1")),"")</f>
        <v>45047</v>
      </c>
      <c r="H60" s="352">
        <f ca="1">IFERROR(ABS(CONCATENATE(H47-1,"/5/1")),"")</f>
        <v>45047</v>
      </c>
      <c r="I60" s="347"/>
      <c r="J60" s="364" t="s">
        <v>516</v>
      </c>
      <c r="K60" s="360"/>
      <c r="L60" s="360"/>
      <c r="M60" s="360"/>
      <c r="N60" s="361"/>
      <c r="O60" s="362"/>
      <c r="P60" s="362"/>
      <c r="Q60" s="362"/>
      <c r="R60" s="362"/>
      <c r="S60" s="362"/>
      <c r="T60" s="362"/>
      <c r="U60" s="241"/>
      <c r="V60" s="341"/>
      <c r="W60" s="208"/>
      <c r="X60" s="208"/>
      <c r="Y60" s="208"/>
      <c r="Z60" s="208"/>
      <c r="AA60" s="208"/>
    </row>
    <row r="61" spans="1:27" ht="15" hidden="1" customHeight="1" x14ac:dyDescent="0.2">
      <c r="A61" s="341"/>
      <c r="B61" s="193">
        <v>2</v>
      </c>
      <c r="C61" s="344" t="s">
        <v>447</v>
      </c>
      <c r="D61" s="345" t="str">
        <f t="shared" si="0"/>
        <v>2.大正</v>
      </c>
      <c r="E61" s="380" t="str">
        <f ca="1">IFERROR(IF((E65-E60)&gt;0,1,""),"")</f>
        <v/>
      </c>
      <c r="F61" s="347" t="str">
        <f ca="1">IFERROR(IF((F65-F60)&gt;0,1,""),"")</f>
        <v/>
      </c>
      <c r="G61" s="347" t="str">
        <f ca="1">IFERROR(IF((G65-G60)&gt;0,1,""),"")</f>
        <v/>
      </c>
      <c r="H61" s="347" t="str">
        <f ca="1">IFERROR(IF((H65-H60)&gt;0,1,""),"")</f>
        <v/>
      </c>
      <c r="I61" s="347"/>
      <c r="J61" s="364" t="s">
        <v>517</v>
      </c>
      <c r="K61" s="360"/>
      <c r="L61" s="360"/>
      <c r="M61" s="360"/>
      <c r="N61" s="361"/>
      <c r="O61" s="362"/>
      <c r="P61" s="362"/>
      <c r="Q61" s="362"/>
      <c r="R61" s="362"/>
      <c r="S61" s="362"/>
      <c r="T61" s="362"/>
      <c r="U61" s="241"/>
      <c r="V61" s="341"/>
      <c r="W61" s="208"/>
      <c r="X61" s="208"/>
      <c r="Y61" s="208"/>
      <c r="Z61" s="208"/>
      <c r="AA61" s="208"/>
    </row>
    <row r="62" spans="1:27" ht="15" hidden="1" customHeight="1" x14ac:dyDescent="0.2">
      <c r="A62" s="341"/>
      <c r="B62" s="193">
        <v>3</v>
      </c>
      <c r="C62" s="344" t="s">
        <v>448</v>
      </c>
      <c r="D62" s="345" t="str">
        <f t="shared" si="0"/>
        <v>3.昭和</v>
      </c>
      <c r="E62" s="378">
        <f>IF(LEFT(E31)="5",43466,IF(LEFT(E31)="4",32509,IF(LEFT(E31)="3",9498,IF(LEFT(E31)="2",4384,0))))</f>
        <v>0</v>
      </c>
      <c r="F62" s="348">
        <f>IF(LEFT(F31)="5",43466,IF(LEFT(F31)="4",32509,IF(LEFT(F31)="3",9498,IF(LEFT(F31)="2",4384,0))))</f>
        <v>0</v>
      </c>
      <c r="G62" s="349">
        <f>IF(LEFT(G31)="5",43466,IF(LEFT(G31)="4",32509,IF(LEFT(G31)="3",9498,IF(LEFT(G31)="2",4384,0))))</f>
        <v>0</v>
      </c>
      <c r="H62" s="350">
        <f>IF(LEFT(H31)="5",43466,IF(LEFT(H31)="4",32509,IF(LEFT(H31)="3",9498,IF(LEFT(H31)="2",4384,0))))</f>
        <v>0</v>
      </c>
      <c r="I62" s="346"/>
      <c r="J62" s="363" t="s">
        <v>469</v>
      </c>
      <c r="K62" s="360"/>
      <c r="L62" s="360"/>
      <c r="M62" s="360"/>
      <c r="N62" s="361"/>
      <c r="O62" s="362"/>
      <c r="P62" s="362"/>
      <c r="Q62" s="362"/>
      <c r="R62" s="362"/>
      <c r="S62" s="362"/>
      <c r="T62" s="362"/>
      <c r="U62" s="241"/>
      <c r="V62" s="341"/>
      <c r="W62" s="208"/>
      <c r="X62" s="208"/>
      <c r="Y62" s="208"/>
      <c r="Z62" s="208"/>
      <c r="AA62" s="208"/>
    </row>
    <row r="63" spans="1:27" ht="15" hidden="1" customHeight="1" x14ac:dyDescent="0.2">
      <c r="A63" s="341"/>
      <c r="B63" s="193">
        <v>4</v>
      </c>
      <c r="C63" s="344" t="s">
        <v>449</v>
      </c>
      <c r="D63" s="345" t="str">
        <f t="shared" si="0"/>
        <v>4.平成</v>
      </c>
      <c r="E63" s="378">
        <f>YEAR(E62)</f>
        <v>1900</v>
      </c>
      <c r="F63" s="348">
        <f>YEAR(F62)</f>
        <v>1900</v>
      </c>
      <c r="G63" s="349">
        <f>YEAR(G62)</f>
        <v>1900</v>
      </c>
      <c r="H63" s="350">
        <f>YEAR(H62)</f>
        <v>1900</v>
      </c>
      <c r="I63" s="346"/>
      <c r="J63" s="363" t="s">
        <v>470</v>
      </c>
      <c r="K63" s="360"/>
      <c r="L63" s="360"/>
      <c r="M63" s="360"/>
      <c r="N63" s="361"/>
      <c r="O63" s="362"/>
      <c r="P63" s="362"/>
      <c r="Q63" s="362"/>
      <c r="R63" s="362"/>
      <c r="S63" s="362"/>
      <c r="T63" s="362"/>
      <c r="U63" s="241"/>
      <c r="V63" s="341"/>
      <c r="W63" s="208"/>
      <c r="X63" s="208"/>
      <c r="Y63" s="208"/>
      <c r="Z63" s="208"/>
      <c r="AA63" s="208"/>
    </row>
    <row r="64" spans="1:27" ht="15" hidden="1" customHeight="1" x14ac:dyDescent="0.2">
      <c r="A64" s="341"/>
      <c r="B64" s="193">
        <v>5</v>
      </c>
      <c r="C64" s="344" t="s">
        <v>443</v>
      </c>
      <c r="D64" s="345" t="str">
        <f t="shared" si="0"/>
        <v>5.令和</v>
      </c>
      <c r="E64" s="378">
        <f>E63+(E32-1)</f>
        <v>1899</v>
      </c>
      <c r="F64" s="348">
        <f>F63+(F32-1)</f>
        <v>1899</v>
      </c>
      <c r="G64" s="349">
        <f>G63+(G32-1)</f>
        <v>1899</v>
      </c>
      <c r="H64" s="350">
        <f>H63+(H32-1)</f>
        <v>1899</v>
      </c>
      <c r="I64" s="346"/>
      <c r="J64" s="363" t="s">
        <v>471</v>
      </c>
      <c r="K64" s="360"/>
      <c r="L64" s="360"/>
      <c r="M64" s="360"/>
      <c r="N64" s="361"/>
      <c r="O64" s="362"/>
      <c r="P64" s="362"/>
      <c r="Q64" s="362"/>
      <c r="R64" s="362"/>
      <c r="S64" s="362"/>
      <c r="T64" s="362"/>
      <c r="U64" s="241"/>
      <c r="V64" s="341"/>
      <c r="W64" s="208"/>
      <c r="X64" s="208"/>
      <c r="Y64" s="208"/>
      <c r="Z64" s="208"/>
      <c r="AA64" s="208"/>
    </row>
    <row r="65" spans="1:27" ht="15" hidden="1" customHeight="1" x14ac:dyDescent="0.2">
      <c r="A65" s="341"/>
      <c r="B65" s="193">
        <v>6</v>
      </c>
      <c r="C65" s="366"/>
      <c r="D65" s="345" t="str">
        <f>IF(C65="","",CONCATENATE(B65,".",C65))</f>
        <v/>
      </c>
      <c r="E65" s="381" t="str">
        <f>IFERROR(ABS(CONCATENATE(E64,"/",E33,"/",E34)),"")</f>
        <v/>
      </c>
      <c r="F65" s="353" t="str">
        <f>IFERROR(ABS(CONCATENATE(F64,"/",F33,"/",F34)),"")</f>
        <v/>
      </c>
      <c r="G65" s="354" t="str">
        <f>IFERROR(ABS(CONCATENATE(G64,"/",G33,"/",G34)),"")</f>
        <v/>
      </c>
      <c r="H65" s="355" t="str">
        <f>IFERROR(ABS(CONCATENATE(H64,"/",H33,"/",H34)),"")</f>
        <v/>
      </c>
      <c r="I65" s="346"/>
      <c r="J65" s="363" t="s">
        <v>472</v>
      </c>
      <c r="K65" s="360"/>
      <c r="L65" s="360"/>
      <c r="M65" s="360"/>
      <c r="N65" s="361"/>
      <c r="O65" s="362"/>
      <c r="P65" s="362"/>
      <c r="Q65" s="362"/>
      <c r="R65" s="362"/>
      <c r="S65" s="362"/>
      <c r="T65" s="362"/>
      <c r="U65" s="241"/>
      <c r="V65" s="341"/>
      <c r="W65" s="208"/>
      <c r="X65" s="208"/>
      <c r="Y65" s="208"/>
      <c r="Z65" s="208"/>
      <c r="AA65" s="208"/>
    </row>
    <row r="66" spans="1:27" ht="15" hidden="1" customHeight="1" thickBot="1" x14ac:dyDescent="0.25">
      <c r="A66" s="341"/>
      <c r="B66" s="194">
        <v>7</v>
      </c>
      <c r="C66" s="198"/>
      <c r="D66" s="345" t="str">
        <f>IF(C66="","",CONCATENATE(B66,".",C66))</f>
        <v/>
      </c>
      <c r="E66" s="382" t="str">
        <f ca="1">IFERROR(IF(E60-E65&gt;0,"以前",CONCATENATE(E47-1,"/5/1以降")),"")</f>
        <v/>
      </c>
      <c r="F66" s="356" t="str">
        <f ca="1">IFERROR(IF(F60-F65&gt;0,"以前",CONCATENATE(F47-1,"/5/1以降")),"")</f>
        <v/>
      </c>
      <c r="G66" s="356" t="str">
        <f ca="1">IFERROR(IF(G60-G65&gt;0,"以前",CONCATENATE(G47-1,"/5/1以降")),"")</f>
        <v/>
      </c>
      <c r="H66" s="356" t="str">
        <f ca="1">IFERROR(IF(H60-H65&gt;0,"以前",CONCATENATE(H47-1,"/5/1以降")),"")</f>
        <v/>
      </c>
      <c r="I66" s="346"/>
      <c r="J66" s="363" t="str">
        <f ca="1">CONCATENATE("認可年月日が昨年5月１日以降か？以降ならば、幼稚園・認定こども園も、",H47,"年度開校と思われる")</f>
        <v>認可年月日が昨年5月１日以降か？以降ならば、幼稚園・認定こども園も、2024年度開校と思われる</v>
      </c>
      <c r="K66" s="360"/>
      <c r="L66" s="360"/>
      <c r="M66" s="360"/>
      <c r="N66" s="361"/>
      <c r="O66" s="362"/>
      <c r="P66" s="362"/>
      <c r="Q66" s="362"/>
      <c r="R66" s="362"/>
      <c r="S66" s="362"/>
      <c r="T66" s="362"/>
      <c r="U66" s="241"/>
      <c r="V66" s="341"/>
      <c r="W66" s="208"/>
      <c r="X66" s="208"/>
      <c r="Y66" s="208"/>
      <c r="Z66" s="208"/>
      <c r="AA66" s="208"/>
    </row>
    <row r="67" spans="1:27" ht="15" hidden="1" customHeight="1" x14ac:dyDescent="0.2">
      <c r="A67" s="341"/>
      <c r="B67" s="196" t="s">
        <v>450</v>
      </c>
      <c r="C67" s="197"/>
      <c r="D67" s="197"/>
      <c r="E67" s="378">
        <f ca="1">IFERROR(ABS(CONCATENATE(E47,"/2/1")),"")</f>
        <v>45323</v>
      </c>
      <c r="F67" s="348">
        <f ca="1">E67</f>
        <v>45323</v>
      </c>
      <c r="G67" s="349">
        <f ca="1">E67</f>
        <v>45323</v>
      </c>
      <c r="H67" s="350">
        <f ca="1">E67</f>
        <v>45323</v>
      </c>
      <c r="I67" s="347"/>
      <c r="J67" s="363" t="s">
        <v>480</v>
      </c>
      <c r="K67" s="360"/>
      <c r="L67" s="360"/>
      <c r="M67" s="360"/>
      <c r="N67" s="361"/>
      <c r="O67" s="362"/>
      <c r="P67" s="362"/>
      <c r="Q67" s="362"/>
      <c r="R67" s="362"/>
      <c r="S67" s="362"/>
      <c r="T67" s="362"/>
      <c r="U67" s="241"/>
      <c r="V67" s="341"/>
      <c r="W67" s="208"/>
      <c r="X67" s="208"/>
      <c r="Y67" s="208"/>
      <c r="Z67" s="208"/>
      <c r="AA67" s="208"/>
    </row>
    <row r="68" spans="1:27" ht="15" hidden="1" customHeight="1" x14ac:dyDescent="0.2">
      <c r="A68" s="341"/>
      <c r="B68" s="193" t="s">
        <v>451</v>
      </c>
      <c r="C68" s="344"/>
      <c r="D68" s="344"/>
      <c r="E68" s="378" t="str">
        <f ca="1">IFERROR(IF(E67-E65&gt;0,"以前",CONCATENATE(E47,"/2/1以降")),"")</f>
        <v/>
      </c>
      <c r="F68" s="348" t="str">
        <f ca="1">IFERROR(IF(F67-F65&gt;0,"以前",CONCATENATE(F47,"/2/1以降")),"")</f>
        <v/>
      </c>
      <c r="G68" s="349" t="str">
        <f ca="1">IFERROR(IF(G67-G65&gt;0,"以前",CONCATENATE(G47,"/2/1以降")),"")</f>
        <v/>
      </c>
      <c r="H68" s="350" t="str">
        <f ca="1">IFERROR(IF(H67-H65&gt;0,"以前",CONCATENATE(H47,"/2/1以降")),"")</f>
        <v/>
      </c>
      <c r="I68" s="346"/>
      <c r="J68" s="363" t="str">
        <f ca="1">CONCATENATE("認可年月日が今年２月１日以前か以降かを表示？幼稚園・認定こども園も、",H47,"年開校、財務は入力できるものが無いと思われる")</f>
        <v>認可年月日が今年２月１日以前か以降かを表示？幼稚園・認定こども園も、2024年開校、財務は入力できるものが無いと思われる</v>
      </c>
      <c r="K68" s="360"/>
      <c r="L68" s="360"/>
      <c r="M68" s="360"/>
      <c r="N68" s="361"/>
      <c r="O68" s="362"/>
      <c r="P68" s="362"/>
      <c r="Q68" s="362"/>
      <c r="R68" s="362"/>
      <c r="S68" s="362"/>
      <c r="T68" s="362"/>
      <c r="U68" s="241"/>
      <c r="V68" s="341"/>
      <c r="W68" s="208"/>
      <c r="X68" s="208"/>
      <c r="Y68" s="208"/>
      <c r="Z68" s="208"/>
      <c r="AA68" s="208"/>
    </row>
    <row r="69" spans="1:27" ht="15" hidden="1" customHeight="1" x14ac:dyDescent="0.2">
      <c r="A69" s="341"/>
      <c r="B69" s="193" t="s">
        <v>452</v>
      </c>
      <c r="C69" s="344"/>
      <c r="D69" s="344"/>
      <c r="E69" s="379"/>
      <c r="F69" s="352"/>
      <c r="G69" s="352"/>
      <c r="H69" s="352"/>
      <c r="I69" s="346"/>
      <c r="J69" s="363"/>
      <c r="K69" s="360"/>
      <c r="L69" s="360"/>
      <c r="M69" s="360"/>
      <c r="N69" s="361"/>
      <c r="O69" s="362"/>
      <c r="P69" s="362"/>
      <c r="Q69" s="362"/>
      <c r="R69" s="362"/>
      <c r="S69" s="362"/>
      <c r="T69" s="362"/>
      <c r="U69" s="241"/>
      <c r="V69" s="341"/>
      <c r="W69" s="208"/>
      <c r="X69" s="208"/>
      <c r="Y69" s="208"/>
      <c r="Z69" s="208"/>
      <c r="AA69" s="208"/>
    </row>
    <row r="70" spans="1:27" ht="15" hidden="1" customHeight="1" thickBot="1" x14ac:dyDescent="0.25">
      <c r="A70" s="341"/>
      <c r="B70" s="194" t="s">
        <v>453</v>
      </c>
      <c r="C70" s="199"/>
      <c r="D70" s="199"/>
      <c r="E70" s="378">
        <f>E52</f>
        <v>-364</v>
      </c>
      <c r="F70" s="348">
        <f>F52</f>
        <v>-364</v>
      </c>
      <c r="G70" s="349">
        <f>G52</f>
        <v>-364</v>
      </c>
      <c r="H70" s="350">
        <f>H52</f>
        <v>-364</v>
      </c>
      <c r="I70" s="346"/>
      <c r="J70" s="363" t="s">
        <v>507</v>
      </c>
      <c r="K70" s="360"/>
      <c r="L70" s="360"/>
      <c r="M70" s="360"/>
      <c r="N70" s="361"/>
      <c r="O70" s="362"/>
      <c r="P70" s="362"/>
      <c r="Q70" s="362"/>
      <c r="R70" s="362"/>
      <c r="S70" s="362"/>
      <c r="T70" s="362"/>
      <c r="U70" s="241"/>
      <c r="V70" s="341"/>
      <c r="W70" s="208"/>
      <c r="X70" s="208"/>
      <c r="Y70" s="208"/>
      <c r="Z70" s="208"/>
      <c r="AA70" s="208"/>
    </row>
    <row r="71" spans="1:27" ht="15" hidden="1" customHeight="1" x14ac:dyDescent="0.2">
      <c r="A71" s="341"/>
      <c r="B71" s="193" t="s">
        <v>465</v>
      </c>
      <c r="C71" s="344"/>
      <c r="D71" s="344"/>
      <c r="E71" s="383">
        <f ca="1">IFERROR(ABS(CONCATENATE(E47-1,"/3/31")),"")</f>
        <v>45016</v>
      </c>
      <c r="F71" s="357">
        <f ca="1">IFERROR(ABS(CONCATENATE(F47-1,"/3/31")),"")</f>
        <v>45016</v>
      </c>
      <c r="G71" s="358">
        <f ca="1">IFERROR(ABS(CONCATENATE(G47-1,"/3/31")),"")</f>
        <v>45016</v>
      </c>
      <c r="H71" s="359">
        <f ca="1">IFERROR(ABS(CONCATENATE(H47-1,"/3/31")),"")</f>
        <v>45016</v>
      </c>
      <c r="I71" s="346"/>
      <c r="J71" s="363" t="s">
        <v>506</v>
      </c>
      <c r="K71" s="360"/>
      <c r="L71" s="360"/>
      <c r="M71" s="360"/>
      <c r="N71" s="361"/>
      <c r="O71" s="362"/>
      <c r="P71" s="362"/>
      <c r="Q71" s="362"/>
      <c r="R71" s="362"/>
      <c r="S71" s="362"/>
      <c r="T71" s="362"/>
      <c r="U71" s="241"/>
      <c r="V71" s="341"/>
      <c r="W71" s="208"/>
      <c r="X71" s="208"/>
      <c r="Y71" s="208"/>
      <c r="Z71" s="208"/>
      <c r="AA71" s="208"/>
    </row>
    <row r="72" spans="1:27" ht="15" hidden="1" customHeight="1" x14ac:dyDescent="0.2">
      <c r="A72" s="341"/>
      <c r="B72" s="193" t="s">
        <v>466</v>
      </c>
      <c r="C72" s="344"/>
      <c r="D72" s="344"/>
      <c r="E72" s="383" t="str">
        <f ca="1">IF(E71-E70&gt;0,(CONCATENATE($C$52,$C$47,"年度決算無")),"決算有かも")</f>
        <v>令和5年度決算無</v>
      </c>
      <c r="F72" s="357" t="str">
        <f ca="1">IF(F71-F70&gt;0,(CONCATENATE($C$52,$C$47,"年度決算無")),"決算有かも")</f>
        <v>令和5年度決算無</v>
      </c>
      <c r="G72" s="358" t="str">
        <f ca="1">IF(G71-G70&gt;0,(CONCATENATE($C$52,$C$47,"年度決算無")),"決算有かも")</f>
        <v>令和5年度決算無</v>
      </c>
      <c r="H72" s="359" t="str">
        <f ca="1">IF(H71-H70&gt;0,(CONCATENATE($C$52,$C$47,"年度決算無")),"決算有かも")</f>
        <v>令和5年度決算無</v>
      </c>
      <c r="I72" s="346"/>
      <c r="J72" s="363" t="s">
        <v>508</v>
      </c>
      <c r="K72" s="360"/>
      <c r="L72" s="360"/>
      <c r="M72" s="360"/>
      <c r="N72" s="361"/>
      <c r="O72" s="362"/>
      <c r="P72" s="362"/>
      <c r="Q72" s="362"/>
      <c r="R72" s="362"/>
      <c r="S72" s="362"/>
      <c r="T72" s="362"/>
      <c r="U72" s="241"/>
      <c r="V72" s="341"/>
      <c r="W72" s="208"/>
      <c r="X72" s="208"/>
      <c r="Y72" s="208"/>
      <c r="Z72" s="208"/>
      <c r="AA72" s="208"/>
    </row>
    <row r="73" spans="1:27" ht="15" hidden="1" customHeight="1" x14ac:dyDescent="0.2">
      <c r="A73" s="341"/>
      <c r="B73" s="193"/>
      <c r="C73" s="367" t="s">
        <v>608</v>
      </c>
      <c r="D73" s="344"/>
      <c r="E73" s="383">
        <f>IF((LEFT(E37,1))="1",IF(E72="決算有かも",0,8),0)</f>
        <v>0</v>
      </c>
      <c r="F73" s="357">
        <f>IF((LEFT(F37,1))="1",IF(F72="決算有かも",0,8),0)</f>
        <v>0</v>
      </c>
      <c r="G73" s="358">
        <f>IF((LEFT(G37,1))="1",IF(G72="決算有かも",0,8),0)</f>
        <v>0</v>
      </c>
      <c r="H73" s="359">
        <f>IF((LEFT(H37,1))="1",IF(H72="決算有かも",0,8),0)</f>
        <v>0</v>
      </c>
      <c r="I73" s="346"/>
      <c r="J73" s="363" t="s">
        <v>511</v>
      </c>
      <c r="K73" s="360"/>
      <c r="L73" s="360"/>
      <c r="M73" s="360"/>
      <c r="N73" s="361"/>
      <c r="O73" s="362"/>
      <c r="P73" s="362"/>
      <c r="Q73" s="362"/>
      <c r="R73" s="362"/>
      <c r="S73" s="362"/>
      <c r="T73" s="362"/>
      <c r="U73" s="241"/>
      <c r="V73" s="341"/>
      <c r="W73" s="208"/>
      <c r="X73" s="208"/>
      <c r="Y73" s="208"/>
      <c r="Z73" s="208"/>
      <c r="AA73" s="208"/>
    </row>
    <row r="74" spans="1:27" ht="15" hidden="1" customHeight="1" x14ac:dyDescent="0.2">
      <c r="A74" s="341"/>
      <c r="B74" s="193" t="s">
        <v>468</v>
      </c>
      <c r="C74" s="368"/>
      <c r="D74" s="344"/>
      <c r="E74" s="378" t="str">
        <f ca="1">IF(RIGHT(E68,2)="以降","０パンチ",IF(E73=8,"０パンチ",""))</f>
        <v/>
      </c>
      <c r="F74" s="348" t="str">
        <f ca="1">IF(RIGHT(F68,2)="以降","０パンチ",IF(F73=8,"０パンチ",""))</f>
        <v/>
      </c>
      <c r="G74" s="349" t="str">
        <f ca="1">IF(RIGHT(G68,2)="以降","０パンチ",IF(G73=8,"０パンチ",""))</f>
        <v/>
      </c>
      <c r="H74" s="350" t="str">
        <f ca="1">IF(RIGHT(H68,2)="以降","０パンチ",IF(H73=8,"０パンチ",""))</f>
        <v/>
      </c>
      <c r="I74" s="346"/>
      <c r="J74" s="363" t="s">
        <v>509</v>
      </c>
      <c r="K74" s="360"/>
      <c r="L74" s="360"/>
      <c r="M74" s="360"/>
      <c r="N74" s="361"/>
      <c r="O74" s="362"/>
      <c r="P74" s="362"/>
      <c r="Q74" s="362"/>
      <c r="R74" s="362"/>
      <c r="S74" s="362"/>
      <c r="T74" s="362"/>
      <c r="U74" s="241"/>
      <c r="V74" s="341"/>
      <c r="W74" s="208"/>
      <c r="X74" s="208"/>
      <c r="Y74" s="208"/>
      <c r="Z74" s="208"/>
      <c r="AA74" s="208"/>
    </row>
    <row r="75" spans="1:27" ht="15" hidden="1" customHeight="1" thickBot="1" x14ac:dyDescent="0.25">
      <c r="A75" s="341"/>
      <c r="B75" s="193" t="s">
        <v>467</v>
      </c>
      <c r="C75" s="344"/>
      <c r="D75" s="344"/>
      <c r="E75" s="384" t="str">
        <f ca="1">IF(E74="０パンチ",1,IF(E73=8,1,""))</f>
        <v/>
      </c>
      <c r="F75" s="385" t="str">
        <f ca="1">IF(F74="０パンチ",1,IF(F73=8,1,""))</f>
        <v/>
      </c>
      <c r="G75" s="386" t="str">
        <f ca="1">IF(G74="０パンチ",1,IF(G73=8,1,""))</f>
        <v/>
      </c>
      <c r="H75" s="387" t="str">
        <f ca="1">IF(H74="０パンチ",1,IF(H73=8,1,""))</f>
        <v/>
      </c>
      <c r="I75" s="388"/>
      <c r="J75" s="389" t="s">
        <v>510</v>
      </c>
      <c r="K75" s="390"/>
      <c r="L75" s="390"/>
      <c r="M75" s="390"/>
      <c r="N75" s="391"/>
      <c r="O75" s="392"/>
      <c r="P75" s="362"/>
      <c r="Q75" s="362"/>
      <c r="R75" s="362"/>
      <c r="S75" s="362"/>
      <c r="T75" s="362"/>
      <c r="U75" s="241"/>
      <c r="V75" s="341"/>
      <c r="W75" s="208"/>
      <c r="X75" s="208"/>
      <c r="Y75" s="208"/>
      <c r="Z75" s="208"/>
      <c r="AA75" s="208"/>
    </row>
    <row r="76" spans="1:27" ht="13.8" hidden="1" thickTop="1" x14ac:dyDescent="0.2">
      <c r="A76" s="341"/>
      <c r="B76" s="407"/>
      <c r="C76" s="344"/>
      <c r="D76" s="408"/>
      <c r="E76" s="383">
        <f>IF(CONCATENATE(E10,E23,E24,E25,E26,E27)="",0,1)</f>
        <v>0</v>
      </c>
      <c r="F76" s="348">
        <f>IF(CONCATENATE(F10,F23,F24,F25,F26,F27)="",0,1)</f>
        <v>0</v>
      </c>
      <c r="G76" s="349">
        <f>IF(CONCATENATE(G10,G23,G24,G25,G26,G27)="",0,1)</f>
        <v>0</v>
      </c>
      <c r="H76" s="350">
        <f>IF(CONCATENATE(H10,H23,H24,H25,H26,H27)="",0,1)</f>
        <v>0</v>
      </c>
      <c r="I76" s="351">
        <f>E76+F76+G76+H76</f>
        <v>0</v>
      </c>
      <c r="J76" s="363" t="s">
        <v>601</v>
      </c>
      <c r="K76" s="360"/>
      <c r="L76" s="360"/>
      <c r="M76" s="360"/>
      <c r="N76" s="361"/>
      <c r="O76" s="362"/>
      <c r="P76" s="362"/>
      <c r="Q76" s="362"/>
      <c r="R76" s="362"/>
      <c r="S76" s="362"/>
      <c r="T76" s="362"/>
      <c r="U76" s="241"/>
      <c r="V76" s="341"/>
      <c r="W76" s="208"/>
      <c r="X76" s="208"/>
      <c r="Y76" s="208"/>
      <c r="Z76" s="208"/>
      <c r="AA76" s="208"/>
    </row>
    <row r="77" spans="1:27" ht="13.8" hidden="1" thickBot="1" x14ac:dyDescent="0.25">
      <c r="A77" s="341"/>
      <c r="B77" s="409" t="s">
        <v>602</v>
      </c>
      <c r="C77" s="410"/>
      <c r="D77" s="411"/>
      <c r="E77" s="378">
        <f ca="1">IF('1園目印刷'!Y157="",IF(E75=1,1,0),1)</f>
        <v>0</v>
      </c>
      <c r="F77" s="348">
        <f ca="1">IF('2園目印刷'!Y157="",IF(F75=1,1,0),1)</f>
        <v>0</v>
      </c>
      <c r="G77" s="349">
        <f ca="1">IF('3園目印刷'!Y157="",IF(G75=1,1,0),1)</f>
        <v>0</v>
      </c>
      <c r="H77" s="350">
        <f ca="1">IF('4園目印刷'!Y157="",IF(H75=1,1,0),1)</f>
        <v>0</v>
      </c>
      <c r="I77" s="351">
        <f ca="1">E77+F77+G77+H77</f>
        <v>0</v>
      </c>
      <c r="J77" s="363" t="s">
        <v>600</v>
      </c>
      <c r="K77" s="360"/>
      <c r="L77" s="360"/>
      <c r="M77" s="360"/>
      <c r="N77" s="361"/>
      <c r="O77" s="362"/>
      <c r="P77" s="362"/>
      <c r="Q77" s="362"/>
      <c r="R77" s="362"/>
      <c r="S77" s="362"/>
      <c r="T77" s="362"/>
      <c r="U77" s="241"/>
      <c r="V77" s="341"/>
      <c r="W77" s="208"/>
      <c r="X77" s="208"/>
      <c r="Y77" s="208"/>
      <c r="Z77" s="208"/>
      <c r="AA77" s="208"/>
    </row>
    <row r="78" spans="1:27" ht="96.75" hidden="1" customHeight="1" thickTop="1" x14ac:dyDescent="0.15">
      <c r="A78" s="341"/>
      <c r="B78" s="341"/>
      <c r="C78" s="341"/>
      <c r="D78" s="341"/>
      <c r="E78" s="399">
        <f>IF(作業１!F12="",0,IF(作業１!F12=0,0,IF(E76=0,0,IF(I76=1,IF(OR(作業１!F12=13,作業１!F12=9,作業１!F12=5),作業１!F12,1),I76))))</f>
        <v>0</v>
      </c>
      <c r="F78" s="348">
        <f>IF(作業１!F12="",0,IF(作業１!F12=0,0,IF(F76=0,0,IF(I76=1,IF(OR(作業１!F12=13,作業１!F12=9,作業１!F12=5),作業１!F12,1),I76))))</f>
        <v>0</v>
      </c>
      <c r="G78" s="349">
        <f>IF(作業１!F12="",0,IF(作業１!F12=0,0,IF(G76=0,0,IF(I76=1,IF(OR(作業１!F12=13,作業１!F12=9,作業１!F12=5),作業１!F12,1),I76))))</f>
        <v>0</v>
      </c>
      <c r="H78" s="350">
        <f>IF(作業１!F12="",0,IF(作業１!F12=0,0,IF(H76=0,0,IF(I76=1,IF(OR(作業１!F12=13,作業１!F12=9,作業１!F12=5),作業１!F12,1),I76))))</f>
        <v>0</v>
      </c>
      <c r="I78" s="400"/>
      <c r="J78" s="473" t="s">
        <v>615</v>
      </c>
      <c r="K78" s="474"/>
      <c r="L78" s="474"/>
      <c r="M78" s="474"/>
      <c r="N78" s="474"/>
      <c r="O78" s="474"/>
      <c r="P78" s="474"/>
      <c r="Q78" s="474"/>
      <c r="R78" s="474"/>
      <c r="S78" s="474"/>
      <c r="T78" s="474"/>
      <c r="U78" s="474"/>
      <c r="V78" s="341"/>
      <c r="W78" s="208"/>
      <c r="X78" s="208"/>
      <c r="Y78" s="208"/>
      <c r="Z78" s="208"/>
      <c r="AA78" s="208"/>
    </row>
    <row r="79" spans="1:27" ht="13.8" hidden="1" thickBot="1" x14ac:dyDescent="0.25">
      <c r="A79" s="341"/>
      <c r="B79" s="341"/>
      <c r="C79" s="341"/>
      <c r="D79" s="341"/>
      <c r="E79" s="384"/>
      <c r="F79" s="385"/>
      <c r="G79" s="386"/>
      <c r="H79" s="387"/>
      <c r="I79" s="388"/>
      <c r="J79" s="389" t="s">
        <v>599</v>
      </c>
      <c r="K79" s="390"/>
      <c r="L79" s="390"/>
      <c r="M79" s="390"/>
      <c r="N79" s="391"/>
      <c r="O79" s="392"/>
      <c r="P79" s="362"/>
      <c r="Q79" s="362"/>
      <c r="R79" s="362"/>
      <c r="S79" s="362"/>
      <c r="T79" s="362"/>
      <c r="U79" s="241"/>
      <c r="V79" s="341"/>
      <c r="W79" s="208"/>
      <c r="X79" s="208"/>
      <c r="Y79" s="208"/>
      <c r="Z79" s="208"/>
      <c r="AA79" s="208"/>
    </row>
    <row r="80" spans="1:27" ht="13.2" hidden="1" thickTop="1" x14ac:dyDescent="0.15">
      <c r="A80" s="341"/>
      <c r="B80" s="341"/>
      <c r="C80" s="341"/>
      <c r="D80" s="341"/>
      <c r="E80" s="341"/>
      <c r="F80" s="341"/>
      <c r="G80" s="341"/>
      <c r="H80" s="341"/>
      <c r="I80" s="341"/>
      <c r="J80" s="341"/>
      <c r="K80" s="341"/>
      <c r="L80" s="341"/>
      <c r="M80" s="341"/>
      <c r="N80" s="341"/>
      <c r="O80" s="341"/>
      <c r="P80" s="341"/>
      <c r="Q80" s="341"/>
      <c r="R80" s="341"/>
      <c r="S80" s="341"/>
      <c r="T80" s="341"/>
      <c r="U80" s="341"/>
      <c r="V80" s="341"/>
      <c r="W80" s="208"/>
      <c r="X80" s="208"/>
      <c r="Y80" s="208"/>
      <c r="Z80" s="208"/>
      <c r="AA80" s="208"/>
    </row>
    <row r="81" spans="1:27" ht="13.2" x14ac:dyDescent="0.2">
      <c r="A81" s="117"/>
      <c r="B81" s="117"/>
      <c r="C81" s="117"/>
      <c r="D81" s="117"/>
      <c r="E81" s="117"/>
      <c r="F81" s="117"/>
      <c r="G81" s="117"/>
      <c r="H81" s="117"/>
      <c r="I81" s="117"/>
      <c r="J81" s="118"/>
      <c r="K81" s="118"/>
      <c r="L81" t="s">
        <v>330</v>
      </c>
      <c r="M81" t="s">
        <v>331</v>
      </c>
      <c r="N81" s="207"/>
      <c r="O81" s="208"/>
      <c r="P81" s="208"/>
      <c r="Q81" s="208"/>
      <c r="R81" s="208"/>
      <c r="S81" s="208"/>
      <c r="T81" s="208"/>
      <c r="U81" s="208"/>
      <c r="V81" s="208"/>
      <c r="W81" s="208"/>
      <c r="X81" s="208"/>
      <c r="Y81" s="208"/>
      <c r="Z81" s="208"/>
      <c r="AA81" s="208"/>
    </row>
    <row r="82" spans="1:27" ht="13.5" customHeight="1" x14ac:dyDescent="0.2">
      <c r="A82" s="117"/>
      <c r="B82" s="478" t="s">
        <v>234</v>
      </c>
      <c r="C82" s="478"/>
      <c r="D82" s="478"/>
      <c r="E82" s="478"/>
      <c r="F82" s="478"/>
      <c r="G82" s="478"/>
      <c r="H82" s="478"/>
      <c r="I82" s="478"/>
      <c r="J82" s="117"/>
      <c r="K82" s="117"/>
      <c r="L82" t="s">
        <v>332</v>
      </c>
      <c r="M82" t="s">
        <v>333</v>
      </c>
      <c r="N82" s="207"/>
      <c r="O82" s="208"/>
      <c r="P82" s="208"/>
      <c r="Q82" s="208"/>
      <c r="R82" s="208"/>
      <c r="S82" s="208"/>
      <c r="T82" s="208"/>
      <c r="U82" s="208"/>
      <c r="V82" s="208"/>
      <c r="W82" s="208"/>
      <c r="X82" s="208"/>
      <c r="Y82" s="208"/>
      <c r="Z82" s="208"/>
      <c r="AA82" s="208"/>
    </row>
    <row r="83" spans="1:27" ht="13.5" customHeight="1" x14ac:dyDescent="0.2">
      <c r="A83" s="117"/>
      <c r="B83" s="478"/>
      <c r="C83" s="478"/>
      <c r="D83" s="478"/>
      <c r="E83" s="478"/>
      <c r="F83" s="478"/>
      <c r="G83" s="478"/>
      <c r="H83" s="478"/>
      <c r="I83" s="478"/>
      <c r="J83" s="117"/>
      <c r="K83" s="117"/>
      <c r="N83" s="207"/>
      <c r="O83" s="208"/>
      <c r="P83" s="208"/>
      <c r="Q83" s="208"/>
      <c r="R83" s="208"/>
      <c r="S83" s="208"/>
      <c r="T83" s="208"/>
      <c r="U83" s="208"/>
      <c r="V83" s="208"/>
      <c r="W83" s="208"/>
      <c r="X83" s="208"/>
      <c r="Y83" s="208"/>
      <c r="Z83" s="208"/>
      <c r="AA83" s="208"/>
    </row>
    <row r="84" spans="1:27" ht="13.5" customHeight="1" x14ac:dyDescent="0.2">
      <c r="A84" s="117"/>
      <c r="B84" s="478"/>
      <c r="C84" s="478"/>
      <c r="D84" s="478"/>
      <c r="E84" s="478"/>
      <c r="F84" s="478"/>
      <c r="G84" s="478"/>
      <c r="H84" s="478"/>
      <c r="I84" s="478"/>
      <c r="J84" s="117"/>
      <c r="K84" s="117"/>
      <c r="N84" s="207"/>
      <c r="O84" s="208"/>
      <c r="P84" s="208"/>
      <c r="Q84" s="208"/>
      <c r="R84" s="208"/>
      <c r="S84" s="208"/>
      <c r="T84" s="208"/>
      <c r="U84" s="208"/>
      <c r="V84" s="208"/>
      <c r="W84" s="208"/>
      <c r="X84" s="208"/>
      <c r="Y84" s="208"/>
      <c r="Z84" s="208"/>
      <c r="AA84" s="208"/>
    </row>
    <row r="85" spans="1:27" ht="13.2" x14ac:dyDescent="0.2">
      <c r="A85" s="117"/>
      <c r="B85" s="117"/>
      <c r="C85" s="117"/>
      <c r="D85" s="117"/>
      <c r="E85" s="117"/>
      <c r="F85" s="117"/>
      <c r="G85" s="117"/>
      <c r="H85" s="117"/>
      <c r="I85" s="117"/>
      <c r="J85" s="117"/>
      <c r="K85" s="117"/>
      <c r="N85" s="207"/>
      <c r="O85" s="208"/>
      <c r="P85" s="208"/>
      <c r="Q85" s="208"/>
      <c r="R85" s="208"/>
      <c r="S85" s="208"/>
      <c r="T85" s="208"/>
      <c r="U85" s="208"/>
      <c r="V85" s="208"/>
      <c r="W85" s="208"/>
      <c r="X85" s="208"/>
      <c r="Y85" s="208"/>
      <c r="Z85" s="208"/>
      <c r="AA85" s="208"/>
    </row>
    <row r="86" spans="1:27" ht="13.2" x14ac:dyDescent="0.2">
      <c r="A86" s="117"/>
      <c r="B86" s="117"/>
      <c r="C86" s="117"/>
      <c r="D86" s="117"/>
      <c r="E86" s="117"/>
      <c r="F86" s="117"/>
      <c r="G86" s="117"/>
      <c r="H86" s="117"/>
      <c r="I86" s="117"/>
      <c r="J86" s="117"/>
      <c r="K86" s="117"/>
      <c r="N86" s="207"/>
      <c r="O86" s="208"/>
      <c r="P86" s="208"/>
      <c r="Q86" s="208"/>
      <c r="R86" s="208"/>
      <c r="S86" s="208"/>
      <c r="T86" s="208"/>
      <c r="U86" s="208"/>
      <c r="V86" s="208"/>
      <c r="W86" s="208"/>
      <c r="X86" s="208"/>
      <c r="Y86" s="208"/>
      <c r="Z86" s="208"/>
      <c r="AA86" s="208"/>
    </row>
    <row r="87" spans="1:27" ht="13.2" x14ac:dyDescent="0.2">
      <c r="A87" s="117"/>
      <c r="B87" s="117"/>
      <c r="C87" s="117"/>
      <c r="D87" s="117"/>
      <c r="E87" s="117"/>
      <c r="F87" s="117"/>
      <c r="G87" s="117"/>
      <c r="H87" s="117"/>
      <c r="I87" s="117"/>
      <c r="J87" s="117"/>
      <c r="K87" s="117"/>
      <c r="N87" s="207"/>
      <c r="O87" s="208"/>
      <c r="P87" s="208"/>
      <c r="Q87" s="208"/>
      <c r="R87" s="208"/>
      <c r="S87" s="208"/>
      <c r="T87" s="208"/>
      <c r="U87" s="208"/>
      <c r="V87" s="208"/>
      <c r="W87" s="208"/>
      <c r="X87" s="208"/>
      <c r="Y87" s="208"/>
      <c r="Z87" s="208"/>
      <c r="AA87" s="208"/>
    </row>
    <row r="88" spans="1:27" x14ac:dyDescent="0.15">
      <c r="A88" s="117"/>
      <c r="B88" s="117"/>
      <c r="C88" s="117"/>
      <c r="D88" s="117"/>
      <c r="E88" s="117"/>
      <c r="F88" s="117"/>
      <c r="G88" s="117"/>
      <c r="H88" s="117"/>
      <c r="I88" s="117"/>
      <c r="J88" s="117"/>
      <c r="K88" s="117"/>
      <c r="N88" s="208"/>
      <c r="O88" s="208"/>
      <c r="P88" s="208"/>
      <c r="Q88" s="208"/>
      <c r="R88" s="208"/>
      <c r="S88" s="208"/>
      <c r="T88" s="208"/>
      <c r="U88" s="208"/>
      <c r="V88" s="208"/>
      <c r="W88" s="208"/>
      <c r="X88" s="208"/>
      <c r="Y88" s="208"/>
      <c r="Z88" s="208"/>
      <c r="AA88" s="208"/>
    </row>
    <row r="89" spans="1:27" x14ac:dyDescent="0.15">
      <c r="A89" s="117"/>
      <c r="B89" s="117"/>
      <c r="C89" s="117"/>
      <c r="D89" s="117"/>
      <c r="E89" s="117"/>
      <c r="F89" s="117"/>
      <c r="G89" s="117"/>
      <c r="H89" s="117"/>
      <c r="I89" s="117"/>
      <c r="J89" s="117"/>
      <c r="K89" s="117"/>
      <c r="N89" s="208"/>
      <c r="O89" s="208"/>
      <c r="P89" s="208"/>
      <c r="Q89" s="208"/>
      <c r="R89" s="208"/>
      <c r="S89" s="208"/>
      <c r="T89" s="208"/>
      <c r="U89" s="208"/>
      <c r="V89" s="208"/>
      <c r="W89" s="208"/>
      <c r="X89" s="208"/>
      <c r="Y89" s="208"/>
      <c r="Z89" s="208"/>
      <c r="AA89" s="208"/>
    </row>
    <row r="90" spans="1:27" x14ac:dyDescent="0.15">
      <c r="A90" s="117"/>
      <c r="B90" s="117"/>
      <c r="C90" s="117"/>
      <c r="D90" s="117"/>
      <c r="E90" s="117"/>
      <c r="F90" s="117"/>
      <c r="G90" s="117"/>
      <c r="H90" s="117"/>
      <c r="I90" s="117"/>
      <c r="J90" s="117"/>
      <c r="K90" s="117"/>
      <c r="N90" s="208"/>
      <c r="O90" s="208"/>
      <c r="P90" s="208"/>
      <c r="Q90" s="208"/>
      <c r="R90" s="208"/>
      <c r="S90" s="208"/>
      <c r="T90" s="208"/>
      <c r="U90" s="208"/>
      <c r="V90" s="208"/>
      <c r="W90" s="208"/>
      <c r="X90" s="208"/>
      <c r="Y90" s="208"/>
      <c r="Z90" s="208"/>
      <c r="AA90" s="208"/>
    </row>
    <row r="91" spans="1:27" x14ac:dyDescent="0.15">
      <c r="A91" s="117"/>
      <c r="B91" s="117"/>
      <c r="C91" s="117"/>
      <c r="D91" s="117"/>
      <c r="E91" s="117"/>
      <c r="F91" s="117"/>
      <c r="G91" s="117"/>
      <c r="H91" s="117"/>
      <c r="I91" s="117"/>
      <c r="J91" s="117"/>
      <c r="K91" s="117"/>
      <c r="N91" s="208"/>
      <c r="O91" s="208"/>
      <c r="P91" s="208"/>
      <c r="Q91" s="208"/>
      <c r="R91" s="208"/>
      <c r="S91" s="208"/>
      <c r="T91" s="208"/>
      <c r="U91" s="208"/>
      <c r="V91" s="208"/>
      <c r="W91" s="208"/>
      <c r="X91" s="208"/>
      <c r="Y91" s="208"/>
      <c r="Z91" s="208"/>
      <c r="AA91" s="208"/>
    </row>
    <row r="92" spans="1:27" x14ac:dyDescent="0.15">
      <c r="A92" s="117"/>
      <c r="B92" s="117"/>
      <c r="C92" s="117"/>
      <c r="D92" s="117"/>
      <c r="E92" s="117"/>
      <c r="F92" s="117"/>
      <c r="G92" s="117"/>
      <c r="H92" s="117"/>
      <c r="I92" s="117"/>
      <c r="J92" s="117"/>
      <c r="K92" s="117"/>
      <c r="N92" s="208"/>
      <c r="O92" s="208"/>
      <c r="P92" s="208"/>
      <c r="Q92" s="208"/>
      <c r="R92" s="208"/>
      <c r="S92" s="208"/>
      <c r="T92" s="208"/>
      <c r="U92" s="208"/>
      <c r="V92" s="208"/>
      <c r="W92" s="208"/>
      <c r="X92" s="208"/>
      <c r="Y92" s="208"/>
      <c r="Z92" s="208"/>
      <c r="AA92" s="208"/>
    </row>
    <row r="93" spans="1:27" x14ac:dyDescent="0.15">
      <c r="A93" s="117"/>
      <c r="B93" s="117"/>
      <c r="C93" s="117"/>
      <c r="D93" s="117"/>
      <c r="E93" s="117"/>
      <c r="F93" s="117"/>
      <c r="G93" s="117"/>
      <c r="H93" s="117"/>
      <c r="I93" s="117"/>
      <c r="J93" s="117"/>
      <c r="K93" s="117"/>
      <c r="N93" s="208"/>
      <c r="O93" s="208"/>
      <c r="P93" s="208"/>
      <c r="Q93" s="208"/>
      <c r="R93" s="208"/>
      <c r="S93" s="208"/>
      <c r="T93" s="208"/>
      <c r="U93" s="208"/>
      <c r="V93" s="208"/>
      <c r="W93" s="208"/>
      <c r="X93" s="208"/>
      <c r="Y93" s="208"/>
      <c r="Z93" s="208"/>
      <c r="AA93" s="208"/>
    </row>
    <row r="94" spans="1:27" x14ac:dyDescent="0.15">
      <c r="A94" s="117"/>
      <c r="B94" s="117"/>
      <c r="C94" s="117"/>
      <c r="D94" s="117"/>
      <c r="E94" s="117"/>
      <c r="F94" s="117"/>
      <c r="G94" s="117"/>
      <c r="H94" s="117"/>
      <c r="I94" s="117"/>
      <c r="J94" s="117"/>
      <c r="K94" s="117"/>
      <c r="N94" s="208"/>
      <c r="O94" s="208"/>
      <c r="P94" s="208"/>
      <c r="Q94" s="208"/>
      <c r="R94" s="208"/>
      <c r="S94" s="208"/>
      <c r="T94" s="208"/>
      <c r="U94" s="208"/>
      <c r="V94" s="208"/>
      <c r="W94" s="208"/>
      <c r="X94" s="208"/>
      <c r="Y94" s="208"/>
      <c r="Z94" s="208"/>
      <c r="AA94" s="208"/>
    </row>
    <row r="95" spans="1:27" x14ac:dyDescent="0.15">
      <c r="A95" s="117"/>
      <c r="B95" s="117"/>
      <c r="C95" s="117"/>
      <c r="D95" s="117"/>
      <c r="E95" s="117"/>
      <c r="F95" s="117"/>
      <c r="G95" s="117"/>
      <c r="H95" s="117"/>
      <c r="I95" s="117"/>
      <c r="J95" s="117"/>
      <c r="K95" s="117"/>
      <c r="N95" s="208"/>
      <c r="O95" s="208"/>
      <c r="P95" s="208"/>
      <c r="Q95" s="208"/>
      <c r="R95" s="208"/>
      <c r="S95" s="208"/>
      <c r="T95" s="208"/>
      <c r="U95" s="208"/>
      <c r="V95" s="208"/>
      <c r="W95" s="208"/>
      <c r="X95" s="208"/>
      <c r="Y95" s="208"/>
      <c r="Z95" s="208"/>
      <c r="AA95" s="208"/>
    </row>
    <row r="96" spans="1:27" x14ac:dyDescent="0.15">
      <c r="A96" s="117"/>
      <c r="B96" s="117"/>
      <c r="C96" s="117"/>
      <c r="D96" s="117"/>
      <c r="E96" s="117"/>
      <c r="F96" s="117"/>
      <c r="G96" s="117"/>
      <c r="H96" s="117"/>
      <c r="I96" s="117"/>
      <c r="J96" s="117"/>
      <c r="K96" s="117"/>
      <c r="N96" s="208"/>
      <c r="O96" s="208"/>
      <c r="P96" s="208"/>
      <c r="Q96" s="208"/>
      <c r="R96" s="208"/>
      <c r="S96" s="208"/>
      <c r="T96" s="208"/>
      <c r="U96" s="208"/>
      <c r="V96" s="208"/>
      <c r="W96" s="208"/>
      <c r="X96" s="208"/>
      <c r="Y96" s="208"/>
      <c r="Z96" s="208"/>
      <c r="AA96" s="208"/>
    </row>
    <row r="97" spans="1:27" x14ac:dyDescent="0.15">
      <c r="A97" s="117"/>
      <c r="B97" s="117"/>
      <c r="C97" s="117"/>
      <c r="D97" s="117"/>
      <c r="E97" s="117"/>
      <c r="F97" s="117"/>
      <c r="G97" s="117"/>
      <c r="H97" s="117"/>
      <c r="I97" s="117"/>
      <c r="J97" s="117"/>
      <c r="K97" s="117"/>
      <c r="N97" s="208"/>
      <c r="O97" s="208"/>
      <c r="P97" s="208"/>
      <c r="Q97" s="208"/>
      <c r="R97" s="208"/>
      <c r="S97" s="208"/>
      <c r="T97" s="208"/>
      <c r="U97" s="208"/>
      <c r="V97" s="208"/>
      <c r="W97" s="208"/>
      <c r="X97" s="208"/>
      <c r="Y97" s="208"/>
      <c r="Z97" s="208"/>
      <c r="AA97" s="208"/>
    </row>
    <row r="98" spans="1:27" x14ac:dyDescent="0.15">
      <c r="A98" s="117"/>
      <c r="B98" s="117"/>
      <c r="C98" s="117"/>
      <c r="D98" s="117"/>
      <c r="E98" s="117"/>
      <c r="F98" s="117"/>
      <c r="G98" s="117"/>
      <c r="H98" s="117"/>
      <c r="I98" s="117"/>
      <c r="J98" s="117"/>
      <c r="K98" s="117"/>
      <c r="N98" s="208"/>
      <c r="O98" s="208"/>
      <c r="P98" s="208"/>
      <c r="Q98" s="208"/>
      <c r="R98" s="208"/>
      <c r="S98" s="208"/>
      <c r="T98" s="208"/>
      <c r="U98" s="208"/>
      <c r="V98" s="208"/>
      <c r="W98" s="208"/>
      <c r="X98" s="208"/>
      <c r="Y98" s="208"/>
      <c r="Z98" s="208"/>
      <c r="AA98" s="208"/>
    </row>
    <row r="99" spans="1:27" x14ac:dyDescent="0.15">
      <c r="A99" s="117"/>
      <c r="B99" s="117"/>
      <c r="C99" s="117"/>
      <c r="D99" s="117"/>
      <c r="E99" s="117"/>
      <c r="F99" s="117"/>
      <c r="G99" s="117"/>
      <c r="H99" s="117"/>
      <c r="I99" s="117"/>
      <c r="J99" s="117"/>
      <c r="K99" s="117"/>
      <c r="N99" s="208"/>
      <c r="O99" s="208"/>
      <c r="P99" s="208"/>
      <c r="Q99" s="208"/>
      <c r="R99" s="208"/>
      <c r="S99" s="208"/>
      <c r="T99" s="208"/>
      <c r="U99" s="208"/>
      <c r="V99" s="208"/>
      <c r="W99" s="208"/>
      <c r="X99" s="208"/>
      <c r="Y99" s="208"/>
      <c r="Z99" s="208"/>
      <c r="AA99" s="208"/>
    </row>
    <row r="100" spans="1:27" x14ac:dyDescent="0.15">
      <c r="A100" s="117"/>
      <c r="B100" s="117"/>
      <c r="C100" s="117"/>
      <c r="D100" s="117"/>
      <c r="E100" s="117"/>
      <c r="F100" s="117"/>
      <c r="G100" s="117"/>
      <c r="H100" s="117"/>
      <c r="I100" s="117"/>
      <c r="J100" s="117"/>
      <c r="K100" s="117"/>
      <c r="N100" s="208"/>
      <c r="O100" s="208" t="s">
        <v>614</v>
      </c>
      <c r="P100" s="208"/>
      <c r="Q100" s="208"/>
      <c r="R100" s="208"/>
      <c r="S100" s="208"/>
      <c r="T100" s="208"/>
      <c r="U100" s="208"/>
      <c r="V100" s="208"/>
      <c r="W100" s="208"/>
      <c r="X100" s="208"/>
      <c r="Y100" s="208"/>
      <c r="Z100" s="208"/>
      <c r="AA100" s="208"/>
    </row>
    <row r="101" spans="1:27" x14ac:dyDescent="0.15">
      <c r="A101" s="117"/>
      <c r="B101" s="117"/>
      <c r="C101" s="117"/>
      <c r="D101" s="117"/>
      <c r="E101" s="117"/>
      <c r="F101" s="117"/>
      <c r="G101" s="117"/>
      <c r="H101" s="117"/>
      <c r="I101" s="117"/>
      <c r="J101" s="117"/>
      <c r="K101" s="117"/>
      <c r="N101" s="208"/>
      <c r="O101" s="208"/>
      <c r="P101" s="208"/>
      <c r="Q101" s="208"/>
      <c r="R101" s="208"/>
      <c r="S101" s="208"/>
      <c r="T101" s="208"/>
      <c r="U101" s="208"/>
      <c r="V101" s="208"/>
      <c r="W101" s="208"/>
      <c r="X101" s="208"/>
      <c r="Y101" s="208"/>
      <c r="Z101" s="208"/>
      <c r="AA101" s="208"/>
    </row>
    <row r="102" spans="1:27" x14ac:dyDescent="0.15">
      <c r="A102" s="117"/>
      <c r="B102" s="117"/>
      <c r="C102" s="117"/>
      <c r="D102" s="117"/>
      <c r="E102" s="117"/>
      <c r="F102" s="117"/>
      <c r="G102" s="117"/>
      <c r="H102" s="117"/>
      <c r="I102" s="117"/>
      <c r="J102" s="117"/>
      <c r="K102" s="117"/>
      <c r="N102" s="208"/>
      <c r="O102" s="208"/>
      <c r="P102" s="208"/>
      <c r="Q102" s="208"/>
      <c r="R102" s="208"/>
      <c r="S102" s="208"/>
      <c r="T102" s="208"/>
      <c r="U102" s="208"/>
      <c r="V102" s="208"/>
      <c r="W102" s="208"/>
      <c r="X102" s="208"/>
      <c r="Y102" s="208"/>
      <c r="Z102" s="208"/>
      <c r="AA102" s="208"/>
    </row>
    <row r="103" spans="1:27" x14ac:dyDescent="0.15">
      <c r="A103" s="117"/>
      <c r="B103" s="117"/>
      <c r="C103" s="117"/>
      <c r="D103" s="117"/>
      <c r="E103" s="117"/>
      <c r="F103" s="117"/>
      <c r="G103" s="117"/>
      <c r="H103" s="117"/>
      <c r="I103" s="117"/>
      <c r="J103" s="117"/>
      <c r="K103" s="117"/>
      <c r="N103" s="208"/>
      <c r="O103" s="208"/>
      <c r="P103" s="208"/>
      <c r="Q103" s="208"/>
      <c r="R103" s="208"/>
      <c r="S103" s="208"/>
      <c r="T103" s="208"/>
      <c r="U103" s="208"/>
      <c r="V103" s="208"/>
      <c r="W103" s="208"/>
      <c r="X103" s="208"/>
      <c r="Y103" s="208"/>
      <c r="Z103" s="208"/>
      <c r="AA103" s="208"/>
    </row>
    <row r="104" spans="1:27" x14ac:dyDescent="0.15">
      <c r="A104" s="117"/>
      <c r="B104" s="117"/>
      <c r="C104" s="117"/>
      <c r="D104" s="117"/>
      <c r="E104" s="117"/>
      <c r="F104" s="117"/>
      <c r="G104" s="117"/>
      <c r="H104" s="117"/>
      <c r="I104" s="117"/>
      <c r="J104" s="117"/>
      <c r="K104" s="117"/>
      <c r="N104" s="208"/>
      <c r="O104" s="208"/>
      <c r="P104" s="208"/>
      <c r="Q104" s="208"/>
      <c r="R104" s="208"/>
      <c r="S104" s="208"/>
      <c r="T104" s="208"/>
      <c r="U104" s="208"/>
      <c r="V104" s="208"/>
      <c r="W104" s="208"/>
      <c r="X104" s="208"/>
      <c r="Y104" s="208"/>
      <c r="Z104" s="208"/>
      <c r="AA104" s="208"/>
    </row>
    <row r="105" spans="1:27" x14ac:dyDescent="0.15">
      <c r="A105" s="117"/>
      <c r="B105" s="117"/>
      <c r="C105" s="117"/>
      <c r="D105" s="117"/>
      <c r="E105" s="117"/>
      <c r="F105" s="117"/>
      <c r="G105" s="117"/>
      <c r="H105" s="117"/>
      <c r="I105" s="117"/>
      <c r="J105" s="117"/>
      <c r="K105" s="117"/>
      <c r="N105" s="208"/>
      <c r="O105" s="208"/>
      <c r="P105" s="208"/>
      <c r="Q105" s="208"/>
      <c r="R105" s="208"/>
      <c r="S105" s="208"/>
      <c r="T105" s="208"/>
      <c r="U105" s="208"/>
      <c r="V105" s="208"/>
      <c r="W105" s="208"/>
      <c r="X105" s="208"/>
      <c r="Y105" s="208"/>
      <c r="Z105" s="208"/>
      <c r="AA105" s="208"/>
    </row>
    <row r="106" spans="1:27" x14ac:dyDescent="0.15">
      <c r="A106" s="117"/>
      <c r="B106" s="117"/>
      <c r="C106" s="117"/>
      <c r="D106" s="117"/>
      <c r="E106" s="117"/>
      <c r="F106" s="117"/>
      <c r="G106" s="117"/>
      <c r="H106" s="117"/>
      <c r="I106" s="117"/>
      <c r="J106" s="117"/>
      <c r="K106" s="117"/>
      <c r="N106" s="208"/>
      <c r="O106" s="208"/>
      <c r="P106" s="208"/>
      <c r="Q106" s="208"/>
      <c r="R106" s="208"/>
      <c r="S106" s="208"/>
      <c r="T106" s="208"/>
      <c r="U106" s="208"/>
      <c r="V106" s="208"/>
      <c r="W106" s="208"/>
      <c r="X106" s="208"/>
      <c r="Y106" s="208"/>
      <c r="Z106" s="208"/>
      <c r="AA106" s="208"/>
    </row>
    <row r="107" spans="1:27" x14ac:dyDescent="0.15">
      <c r="A107" s="117"/>
      <c r="B107" s="117"/>
      <c r="C107" s="117"/>
      <c r="D107" s="117"/>
      <c r="E107" s="117"/>
      <c r="F107" s="117"/>
      <c r="G107" s="117"/>
      <c r="H107" s="117"/>
      <c r="I107" s="117"/>
      <c r="J107" s="117"/>
      <c r="K107" s="117"/>
      <c r="N107" s="208"/>
      <c r="O107" s="208"/>
      <c r="P107" s="208"/>
      <c r="Q107" s="208"/>
      <c r="R107" s="208"/>
      <c r="S107" s="208"/>
      <c r="T107" s="208"/>
      <c r="U107" s="208"/>
      <c r="V107" s="208"/>
      <c r="W107" s="208"/>
      <c r="X107" s="208"/>
      <c r="Y107" s="208"/>
      <c r="Z107" s="208"/>
      <c r="AA107" s="208"/>
    </row>
    <row r="108" spans="1:27" x14ac:dyDescent="0.15">
      <c r="A108" s="117"/>
      <c r="B108" s="117"/>
      <c r="C108" s="117"/>
      <c r="D108" s="117"/>
      <c r="E108" s="117"/>
      <c r="F108" s="117"/>
      <c r="G108" s="117"/>
      <c r="H108" s="117"/>
      <c r="I108" s="117"/>
      <c r="J108" s="117"/>
      <c r="K108" s="117"/>
      <c r="N108" s="208"/>
      <c r="O108" s="208"/>
      <c r="P108" s="208"/>
      <c r="Q108" s="208"/>
      <c r="R108" s="208"/>
      <c r="S108" s="208"/>
      <c r="T108" s="208"/>
      <c r="U108" s="208"/>
      <c r="V108" s="208"/>
      <c r="W108" s="208"/>
      <c r="X108" s="208"/>
      <c r="Y108" s="208"/>
      <c r="Z108" s="208"/>
      <c r="AA108" s="208"/>
    </row>
    <row r="109" spans="1:27" x14ac:dyDescent="0.15">
      <c r="A109" s="117"/>
      <c r="B109" s="117"/>
      <c r="C109" s="117"/>
      <c r="D109" s="117"/>
      <c r="E109" s="117"/>
      <c r="F109" s="117"/>
      <c r="G109" s="117"/>
      <c r="H109" s="117"/>
      <c r="I109" s="117"/>
      <c r="J109" s="117"/>
      <c r="K109" s="117"/>
      <c r="N109" s="208"/>
      <c r="O109" s="208"/>
      <c r="P109" s="208"/>
      <c r="Q109" s="208"/>
      <c r="R109" s="208"/>
      <c r="S109" s="208"/>
      <c r="T109" s="208"/>
      <c r="U109" s="208"/>
      <c r="V109" s="208"/>
      <c r="W109" s="208"/>
      <c r="X109" s="208"/>
      <c r="Y109" s="208"/>
      <c r="Z109" s="208"/>
      <c r="AA109" s="208"/>
    </row>
    <row r="110" spans="1:27" x14ac:dyDescent="0.15">
      <c r="A110" s="117"/>
      <c r="B110" s="117"/>
      <c r="C110" s="117"/>
      <c r="D110" s="117"/>
      <c r="E110" s="117"/>
      <c r="F110" s="117"/>
      <c r="G110" s="117"/>
      <c r="H110" s="117"/>
      <c r="I110" s="117"/>
      <c r="J110" s="117"/>
      <c r="K110" s="117"/>
      <c r="N110" s="208"/>
      <c r="O110" s="208"/>
      <c r="P110" s="208"/>
      <c r="Q110" s="208"/>
      <c r="R110" s="208"/>
      <c r="S110" s="208"/>
      <c r="T110" s="208"/>
      <c r="U110" s="208"/>
      <c r="V110" s="208"/>
      <c r="W110" s="208"/>
      <c r="X110" s="208"/>
      <c r="Y110" s="208"/>
      <c r="Z110" s="208"/>
      <c r="AA110" s="208"/>
    </row>
    <row r="111" spans="1:27" x14ac:dyDescent="0.15">
      <c r="A111" s="117"/>
      <c r="B111" s="117"/>
      <c r="C111" s="117"/>
      <c r="D111" s="117"/>
      <c r="E111" s="117"/>
      <c r="F111" s="117"/>
      <c r="G111" s="117"/>
      <c r="H111" s="117"/>
      <c r="I111" s="117"/>
      <c r="J111" s="117"/>
      <c r="K111" s="117"/>
      <c r="N111" s="208"/>
      <c r="O111" s="208"/>
      <c r="P111" s="208"/>
      <c r="Q111" s="208"/>
      <c r="R111" s="208"/>
      <c r="S111" s="208"/>
      <c r="T111" s="208"/>
      <c r="U111" s="208"/>
      <c r="V111" s="208"/>
      <c r="W111" s="208"/>
      <c r="X111" s="208"/>
      <c r="Y111" s="208"/>
      <c r="Z111" s="208"/>
      <c r="AA111" s="208"/>
    </row>
    <row r="112" spans="1:27" x14ac:dyDescent="0.15">
      <c r="A112" s="117"/>
      <c r="B112" s="117"/>
      <c r="C112" s="117"/>
      <c r="D112" s="117"/>
      <c r="E112" s="117"/>
      <c r="F112" s="117"/>
      <c r="G112" s="117"/>
      <c r="H112" s="117"/>
      <c r="I112" s="117"/>
      <c r="J112" s="117"/>
      <c r="K112" s="117"/>
      <c r="N112" s="208"/>
      <c r="O112" s="208"/>
      <c r="P112" s="208"/>
      <c r="Q112" s="208"/>
      <c r="R112" s="208"/>
      <c r="S112" s="208"/>
      <c r="T112" s="208"/>
      <c r="U112" s="208"/>
      <c r="V112" s="208"/>
      <c r="W112" s="208"/>
      <c r="X112" s="208"/>
      <c r="Y112" s="208"/>
      <c r="Z112" s="208"/>
      <c r="AA112" s="208"/>
    </row>
    <row r="113" spans="1:27" x14ac:dyDescent="0.15">
      <c r="A113" s="117"/>
      <c r="B113" s="117"/>
      <c r="C113" s="117"/>
      <c r="D113" s="117"/>
      <c r="E113" s="117"/>
      <c r="F113" s="117"/>
      <c r="G113" s="117"/>
      <c r="H113" s="117"/>
      <c r="I113" s="117"/>
      <c r="J113" s="117"/>
      <c r="K113" s="117"/>
      <c r="N113" s="208"/>
      <c r="O113" s="208"/>
      <c r="P113" s="208"/>
      <c r="Q113" s="208"/>
      <c r="R113" s="208"/>
      <c r="S113" s="208"/>
      <c r="T113" s="208"/>
      <c r="U113" s="208"/>
      <c r="V113" s="208"/>
      <c r="W113" s="208"/>
      <c r="X113" s="208"/>
      <c r="Y113" s="208"/>
      <c r="Z113" s="208"/>
      <c r="AA113" s="208"/>
    </row>
    <row r="114" spans="1:27" x14ac:dyDescent="0.15">
      <c r="A114" s="117"/>
      <c r="B114" s="117"/>
      <c r="C114" s="117"/>
      <c r="D114" s="117"/>
      <c r="E114" s="117"/>
      <c r="F114" s="117"/>
      <c r="G114" s="117"/>
      <c r="H114" s="117"/>
      <c r="I114" s="117"/>
      <c r="J114" s="117"/>
      <c r="K114" s="117"/>
      <c r="N114" s="208"/>
      <c r="O114" s="208"/>
      <c r="P114" s="208"/>
      <c r="Q114" s="208"/>
      <c r="R114" s="208"/>
      <c r="S114" s="208"/>
      <c r="T114" s="208"/>
      <c r="U114" s="208"/>
      <c r="V114" s="208"/>
      <c r="W114" s="208"/>
      <c r="X114" s="208"/>
      <c r="Y114" s="208"/>
      <c r="Z114" s="208"/>
      <c r="AA114" s="208"/>
    </row>
    <row r="115" spans="1:27" x14ac:dyDescent="0.15">
      <c r="A115" s="117"/>
      <c r="B115" s="117"/>
      <c r="C115" s="117"/>
      <c r="D115" s="117"/>
      <c r="E115" s="117"/>
      <c r="F115" s="117"/>
      <c r="G115" s="117"/>
      <c r="H115" s="117"/>
      <c r="I115" s="117"/>
      <c r="J115" s="117"/>
      <c r="K115" s="117"/>
      <c r="N115" s="208"/>
      <c r="O115" s="208"/>
      <c r="P115" s="208"/>
      <c r="Q115" s="208"/>
      <c r="R115" s="208"/>
      <c r="S115" s="208"/>
      <c r="T115" s="208"/>
      <c r="U115" s="208"/>
      <c r="V115" s="208"/>
      <c r="W115" s="208"/>
      <c r="X115" s="208"/>
      <c r="Y115" s="208"/>
      <c r="Z115" s="208"/>
      <c r="AA115" s="208"/>
    </row>
    <row r="116" spans="1:27" x14ac:dyDescent="0.15">
      <c r="A116" s="117"/>
      <c r="B116" s="117"/>
      <c r="C116" s="117"/>
      <c r="D116" s="117"/>
      <c r="E116" s="117"/>
      <c r="F116" s="117"/>
      <c r="G116" s="117"/>
      <c r="H116" s="117"/>
      <c r="I116" s="117"/>
      <c r="J116" s="117"/>
      <c r="K116" s="117"/>
      <c r="N116" s="208"/>
      <c r="O116" s="208"/>
      <c r="P116" s="208"/>
      <c r="Q116" s="208"/>
      <c r="R116" s="208"/>
      <c r="S116" s="208"/>
      <c r="T116" s="208"/>
      <c r="U116" s="208"/>
      <c r="V116" s="208"/>
      <c r="W116" s="208"/>
      <c r="X116" s="208"/>
      <c r="Y116" s="208"/>
      <c r="Z116" s="208"/>
      <c r="AA116" s="208"/>
    </row>
    <row r="117" spans="1:27" x14ac:dyDescent="0.15">
      <c r="A117" s="117"/>
      <c r="B117" s="117"/>
      <c r="C117" s="117"/>
      <c r="D117" s="117"/>
      <c r="E117" s="117"/>
      <c r="F117" s="117"/>
      <c r="G117" s="117"/>
      <c r="H117" s="117"/>
      <c r="I117" s="117"/>
      <c r="J117" s="117"/>
      <c r="K117" s="117"/>
      <c r="N117" s="208"/>
      <c r="O117" s="208"/>
      <c r="P117" s="208"/>
      <c r="Q117" s="208"/>
      <c r="R117" s="208"/>
      <c r="S117" s="208"/>
      <c r="T117" s="208"/>
      <c r="U117" s="208"/>
      <c r="V117" s="208"/>
      <c r="W117" s="208"/>
      <c r="X117" s="208"/>
      <c r="Y117" s="208"/>
      <c r="Z117" s="208"/>
      <c r="AA117" s="208"/>
    </row>
    <row r="118" spans="1:27" x14ac:dyDescent="0.15">
      <c r="A118" s="117"/>
      <c r="B118" s="117"/>
      <c r="C118" s="117"/>
      <c r="D118" s="117"/>
      <c r="E118" s="117"/>
      <c r="F118" s="117"/>
      <c r="G118" s="117"/>
      <c r="H118" s="117"/>
      <c r="I118" s="117"/>
      <c r="J118" s="117"/>
      <c r="K118" s="117"/>
      <c r="N118" s="208"/>
      <c r="O118" s="208"/>
      <c r="P118" s="208"/>
      <c r="Q118" s="208"/>
      <c r="R118" s="208"/>
      <c r="S118" s="208"/>
      <c r="T118" s="208"/>
      <c r="U118" s="208"/>
      <c r="V118" s="208"/>
      <c r="W118" s="208"/>
      <c r="X118" s="208"/>
      <c r="Y118" s="208"/>
      <c r="Z118" s="208"/>
      <c r="AA118" s="208"/>
    </row>
    <row r="119" spans="1:27" x14ac:dyDescent="0.15">
      <c r="A119" s="117"/>
      <c r="B119" s="117"/>
      <c r="C119" s="117"/>
      <c r="D119" s="117"/>
      <c r="E119" s="117"/>
      <c r="F119" s="117"/>
      <c r="G119" s="117"/>
      <c r="H119" s="117"/>
      <c r="I119" s="117"/>
      <c r="J119" s="117"/>
      <c r="K119" s="117"/>
      <c r="N119" s="208"/>
      <c r="O119" s="208"/>
      <c r="P119" s="208"/>
      <c r="Q119" s="208"/>
      <c r="R119" s="208"/>
      <c r="S119" s="208"/>
      <c r="T119" s="208"/>
      <c r="U119" s="208"/>
      <c r="V119" s="208"/>
      <c r="W119" s="208"/>
      <c r="X119" s="208"/>
      <c r="Y119" s="208"/>
      <c r="Z119" s="208"/>
      <c r="AA119" s="208"/>
    </row>
    <row r="120" spans="1:27" x14ac:dyDescent="0.15">
      <c r="A120" s="117"/>
      <c r="B120" s="117"/>
      <c r="C120" s="117"/>
      <c r="D120" s="117"/>
      <c r="E120" s="117"/>
      <c r="F120" s="117"/>
      <c r="G120" s="117"/>
      <c r="H120" s="117"/>
      <c r="I120" s="117"/>
      <c r="J120" s="117"/>
      <c r="K120" s="117"/>
      <c r="N120" s="208"/>
      <c r="O120" s="208"/>
      <c r="P120" s="208"/>
      <c r="Q120" s="208"/>
      <c r="R120" s="208"/>
      <c r="S120" s="208"/>
      <c r="T120" s="208"/>
      <c r="U120" s="208"/>
      <c r="V120" s="208"/>
      <c r="W120" s="208"/>
      <c r="X120" s="208"/>
      <c r="Y120" s="208"/>
      <c r="Z120" s="208"/>
      <c r="AA120" s="208"/>
    </row>
    <row r="121" spans="1:27" x14ac:dyDescent="0.15">
      <c r="A121" s="117"/>
      <c r="B121" s="117"/>
      <c r="C121" s="117"/>
      <c r="D121" s="117"/>
      <c r="E121" s="117"/>
      <c r="F121" s="117"/>
      <c r="G121" s="117"/>
      <c r="H121" s="117"/>
      <c r="I121" s="117"/>
      <c r="J121" s="117"/>
      <c r="K121" s="117"/>
      <c r="N121" s="208"/>
      <c r="O121" s="208"/>
      <c r="P121" s="208"/>
      <c r="Q121" s="208"/>
      <c r="R121" s="208"/>
      <c r="S121" s="208"/>
      <c r="T121" s="208"/>
      <c r="U121" s="208"/>
      <c r="V121" s="208"/>
      <c r="W121" s="208"/>
      <c r="X121" s="208"/>
      <c r="Y121" s="208"/>
      <c r="Z121" s="208"/>
      <c r="AA121" s="208"/>
    </row>
    <row r="122" spans="1:27" x14ac:dyDescent="0.15">
      <c r="A122" s="117"/>
      <c r="B122" s="117"/>
      <c r="C122" s="117"/>
      <c r="D122" s="117"/>
      <c r="E122" s="117"/>
      <c r="F122" s="117"/>
      <c r="G122" s="117"/>
      <c r="H122" s="117"/>
      <c r="I122" s="117"/>
      <c r="J122" s="117"/>
      <c r="K122" s="117"/>
      <c r="N122" s="208"/>
      <c r="O122" s="208"/>
      <c r="P122" s="208"/>
      <c r="Q122" s="208"/>
      <c r="R122" s="208"/>
      <c r="S122" s="208"/>
      <c r="T122" s="208"/>
      <c r="U122" s="208"/>
      <c r="V122" s="208"/>
      <c r="W122" s="208"/>
      <c r="X122" s="208"/>
      <c r="Y122" s="208"/>
      <c r="Z122" s="208"/>
      <c r="AA122" s="208"/>
    </row>
    <row r="123" spans="1:27" x14ac:dyDescent="0.15">
      <c r="A123" s="117"/>
      <c r="B123" s="117"/>
      <c r="C123" s="117"/>
      <c r="D123" s="117"/>
      <c r="E123" s="117"/>
      <c r="F123" s="117"/>
      <c r="G123" s="117"/>
      <c r="H123" s="117"/>
      <c r="I123" s="117"/>
      <c r="J123" s="117"/>
      <c r="K123" s="117"/>
      <c r="N123" s="208"/>
      <c r="O123" s="208"/>
      <c r="P123" s="208"/>
      <c r="Q123" s="208"/>
      <c r="R123" s="208"/>
      <c r="S123" s="208"/>
      <c r="T123" s="208"/>
      <c r="U123" s="208"/>
      <c r="V123" s="208"/>
      <c r="W123" s="208"/>
      <c r="X123" s="208"/>
      <c r="Y123" s="208"/>
      <c r="Z123" s="208"/>
      <c r="AA123" s="208"/>
    </row>
    <row r="124" spans="1:27" x14ac:dyDescent="0.15">
      <c r="A124" s="117"/>
      <c r="B124" s="117"/>
      <c r="C124" s="117"/>
      <c r="D124" s="117"/>
      <c r="E124" s="117"/>
      <c r="F124" s="117"/>
      <c r="G124" s="117"/>
      <c r="H124" s="117"/>
      <c r="I124" s="117"/>
      <c r="J124" s="117"/>
      <c r="K124" s="117"/>
      <c r="N124" s="208"/>
      <c r="O124" s="208"/>
      <c r="P124" s="208"/>
      <c r="Q124" s="208"/>
      <c r="R124" s="208"/>
      <c r="S124" s="208"/>
      <c r="T124" s="208"/>
      <c r="U124" s="208"/>
      <c r="V124" s="208"/>
      <c r="W124" s="208"/>
      <c r="X124" s="208"/>
      <c r="Y124" s="208"/>
      <c r="Z124" s="208"/>
      <c r="AA124" s="208"/>
    </row>
    <row r="125" spans="1:27" x14ac:dyDescent="0.15">
      <c r="A125" s="117"/>
      <c r="B125" s="117"/>
      <c r="C125" s="117"/>
      <c r="D125" s="117"/>
      <c r="E125" s="117"/>
      <c r="F125" s="117"/>
      <c r="G125" s="117"/>
      <c r="H125" s="117"/>
      <c r="I125" s="117"/>
      <c r="J125" s="117"/>
      <c r="K125" s="117"/>
      <c r="N125" s="208"/>
      <c r="O125" s="208"/>
      <c r="P125" s="208"/>
      <c r="Q125" s="208"/>
      <c r="R125" s="208"/>
      <c r="S125" s="208"/>
      <c r="T125" s="208"/>
      <c r="U125" s="208"/>
      <c r="V125" s="208"/>
      <c r="W125" s="208"/>
      <c r="X125" s="208"/>
      <c r="Y125" s="208"/>
      <c r="Z125" s="208"/>
      <c r="AA125" s="208"/>
    </row>
    <row r="126" spans="1:27" x14ac:dyDescent="0.15">
      <c r="A126" s="117"/>
      <c r="B126" s="117"/>
      <c r="C126" s="117"/>
      <c r="D126" s="117"/>
      <c r="E126" s="117"/>
      <c r="F126" s="117"/>
      <c r="G126" s="117"/>
      <c r="H126" s="117"/>
      <c r="I126" s="117"/>
      <c r="J126" s="117"/>
      <c r="K126" s="117"/>
      <c r="N126" s="208"/>
      <c r="O126" s="208"/>
      <c r="P126" s="208"/>
      <c r="Q126" s="208"/>
      <c r="R126" s="208"/>
      <c r="S126" s="208"/>
      <c r="T126" s="208"/>
      <c r="U126" s="208"/>
      <c r="V126" s="208"/>
      <c r="W126" s="208"/>
      <c r="X126" s="208"/>
      <c r="Y126" s="208"/>
      <c r="Z126" s="208"/>
      <c r="AA126" s="208"/>
    </row>
    <row r="127" spans="1:27" x14ac:dyDescent="0.15">
      <c r="A127" s="117"/>
      <c r="B127" s="117"/>
      <c r="C127" s="117"/>
      <c r="D127" s="117"/>
      <c r="E127" s="117"/>
      <c r="F127" s="117"/>
      <c r="G127" s="117"/>
      <c r="H127" s="117"/>
      <c r="I127" s="117"/>
      <c r="J127" s="117"/>
      <c r="K127" s="117"/>
      <c r="N127" s="208"/>
      <c r="O127" s="208"/>
      <c r="P127" s="208"/>
      <c r="Q127" s="208"/>
      <c r="R127" s="208"/>
      <c r="S127" s="208"/>
      <c r="T127" s="208"/>
      <c r="U127" s="208"/>
      <c r="V127" s="208"/>
      <c r="W127" s="208"/>
      <c r="X127" s="208"/>
      <c r="Y127" s="208"/>
      <c r="Z127" s="208"/>
      <c r="AA127" s="208"/>
    </row>
    <row r="128" spans="1:27" x14ac:dyDescent="0.15">
      <c r="A128" s="117"/>
      <c r="B128" s="117"/>
      <c r="C128" s="117"/>
      <c r="D128" s="117"/>
      <c r="E128" s="117"/>
      <c r="F128" s="117"/>
      <c r="G128" s="117"/>
      <c r="H128" s="117"/>
      <c r="I128" s="117"/>
      <c r="J128" s="117"/>
      <c r="K128" s="117"/>
      <c r="N128" s="208"/>
      <c r="O128" s="208"/>
      <c r="P128" s="208"/>
      <c r="Q128" s="208"/>
      <c r="R128" s="208"/>
      <c r="S128" s="208"/>
      <c r="T128" s="208"/>
      <c r="U128" s="208"/>
      <c r="V128" s="208"/>
      <c r="W128" s="208"/>
      <c r="X128" s="208"/>
      <c r="Y128" s="208"/>
      <c r="Z128" s="208"/>
      <c r="AA128" s="208"/>
    </row>
    <row r="129" spans="1:77" x14ac:dyDescent="0.15">
      <c r="A129" s="117"/>
      <c r="B129" s="117"/>
      <c r="C129" s="117"/>
      <c r="D129" s="117"/>
      <c r="E129" s="117"/>
      <c r="F129" s="117"/>
      <c r="G129" s="117"/>
      <c r="H129" s="117"/>
      <c r="I129" s="117"/>
      <c r="J129" s="117"/>
      <c r="K129" s="117"/>
      <c r="N129" s="208"/>
      <c r="O129" s="208"/>
      <c r="P129" s="208"/>
      <c r="Q129" s="208"/>
      <c r="R129" s="208"/>
      <c r="S129" s="208"/>
      <c r="T129" s="208"/>
      <c r="U129" s="208"/>
      <c r="V129" s="208"/>
      <c r="W129" s="208"/>
      <c r="X129" s="208"/>
      <c r="Y129" s="208"/>
      <c r="Z129" s="208"/>
      <c r="AA129" s="208"/>
    </row>
    <row r="130" spans="1:77" x14ac:dyDescent="0.15">
      <c r="A130" s="117"/>
      <c r="B130" s="117"/>
      <c r="C130" s="117"/>
      <c r="D130" s="117"/>
      <c r="E130" s="117"/>
      <c r="F130" s="117"/>
      <c r="G130" s="117"/>
      <c r="H130" s="117"/>
      <c r="I130" s="117"/>
      <c r="J130" s="117"/>
      <c r="K130" s="117"/>
      <c r="N130" s="208"/>
      <c r="O130" s="208"/>
      <c r="P130" s="208"/>
      <c r="Q130" s="208"/>
      <c r="R130" s="208"/>
      <c r="S130" s="208"/>
      <c r="T130" s="208"/>
      <c r="U130" s="208"/>
      <c r="V130" s="208"/>
      <c r="W130" s="208"/>
      <c r="X130" s="208"/>
      <c r="Y130" s="208"/>
      <c r="Z130" s="208"/>
      <c r="AA130" s="208"/>
    </row>
    <row r="131" spans="1:77" ht="13.2" x14ac:dyDescent="0.2">
      <c r="A131" s="117"/>
      <c r="B131" s="117"/>
      <c r="C131" s="117"/>
      <c r="D131" s="117"/>
      <c r="E131" s="117"/>
      <c r="F131" s="117"/>
      <c r="G131" s="117"/>
      <c r="H131" s="117"/>
      <c r="I131" s="117"/>
      <c r="J131" s="117"/>
      <c r="K131" s="117"/>
      <c r="N131" s="208"/>
      <c r="O131" s="208"/>
      <c r="P131" s="208"/>
      <c r="Q131" s="208"/>
      <c r="R131" s="208"/>
      <c r="S131" s="208"/>
      <c r="T131" s="208"/>
      <c r="U131" s="208"/>
      <c r="V131" s="208"/>
      <c r="W131" s="208"/>
      <c r="X131" s="208"/>
      <c r="Y131" s="208"/>
      <c r="Z131" s="208"/>
      <c r="AA131" s="208"/>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row>
    <row r="132" spans="1:77" ht="13.8" hidden="1" thickBot="1" x14ac:dyDescent="0.25">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c r="AA132" s="208"/>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row>
    <row r="133" spans="1:77" ht="13.8" hidden="1" thickBot="1" x14ac:dyDescent="0.25">
      <c r="A133" s="208"/>
      <c r="B133" s="208"/>
      <c r="C133" s="208"/>
      <c r="D133" s="208"/>
      <c r="E133" s="421" t="s">
        <v>603</v>
      </c>
      <c r="F133" s="421"/>
      <c r="G133" s="421"/>
      <c r="H133" s="421"/>
      <c r="I133" s="421"/>
      <c r="J133" s="421"/>
      <c r="K133" s="412"/>
      <c r="L133" s="412"/>
      <c r="M133" s="412"/>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row>
    <row r="134" spans="1:77" ht="13.8" hidden="1" thickBot="1" x14ac:dyDescent="0.25">
      <c r="A134" s="208"/>
      <c r="B134" s="208"/>
      <c r="C134" s="208"/>
      <c r="D134" s="208"/>
      <c r="E134" s="420" t="s">
        <v>604</v>
      </c>
      <c r="F134" s="422" t="s">
        <v>610</v>
      </c>
      <c r="G134" s="423"/>
      <c r="H134" s="423" t="s">
        <v>613</v>
      </c>
      <c r="I134" s="423"/>
      <c r="J134" s="424"/>
      <c r="K134" s="413"/>
      <c r="L134" s="413"/>
      <c r="M134" s="41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row>
    <row r="135" spans="1:77" ht="30" hidden="1" customHeight="1" x14ac:dyDescent="0.2">
      <c r="A135" s="208"/>
      <c r="B135" s="208"/>
      <c r="C135" s="208"/>
      <c r="D135" s="208"/>
      <c r="E135" s="419" t="s">
        <v>607</v>
      </c>
      <c r="F135" s="427">
        <v>45017</v>
      </c>
      <c r="G135" s="507" t="s">
        <v>611</v>
      </c>
      <c r="H135" s="508"/>
      <c r="I135" s="508"/>
      <c r="J135" s="509"/>
      <c r="K135" s="415"/>
      <c r="L135" s="415"/>
      <c r="M135" s="416" t="s">
        <v>605</v>
      </c>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row>
    <row r="136" spans="1:77" ht="69.75" hidden="1" customHeight="1" x14ac:dyDescent="0.2">
      <c r="A136" s="208"/>
      <c r="B136" s="208"/>
      <c r="C136" s="208"/>
      <c r="D136" s="208"/>
      <c r="E136" s="417" t="s">
        <v>609</v>
      </c>
      <c r="F136" s="428">
        <v>45383</v>
      </c>
      <c r="G136" s="510" t="s">
        <v>612</v>
      </c>
      <c r="H136" s="511"/>
      <c r="I136" s="511"/>
      <c r="J136" s="512"/>
      <c r="K136" s="415"/>
      <c r="L136" s="415"/>
      <c r="M136" s="416" t="s">
        <v>606</v>
      </c>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row>
    <row r="137" spans="1:77" ht="13.2" hidden="1" x14ac:dyDescent="0.2">
      <c r="A137" s="208"/>
      <c r="B137" s="208"/>
      <c r="C137" s="208"/>
      <c r="D137" s="208"/>
      <c r="E137" s="417"/>
      <c r="F137" s="425"/>
      <c r="G137" s="510"/>
      <c r="H137" s="511"/>
      <c r="I137" s="511"/>
      <c r="J137" s="512"/>
      <c r="K137" s="415"/>
      <c r="L137" s="415"/>
      <c r="M137" s="416"/>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row>
    <row r="138" spans="1:77" ht="13.2" hidden="1" x14ac:dyDescent="0.2">
      <c r="A138" s="208"/>
      <c r="B138" s="208"/>
      <c r="C138" s="208"/>
      <c r="D138" s="208"/>
      <c r="E138" s="417"/>
      <c r="F138" s="425"/>
      <c r="G138" s="510"/>
      <c r="H138" s="511"/>
      <c r="I138" s="511"/>
      <c r="J138" s="512"/>
      <c r="K138" s="415"/>
      <c r="L138" s="415"/>
      <c r="M138" s="416"/>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row>
    <row r="139" spans="1:77" ht="13.2" hidden="1" x14ac:dyDescent="0.2">
      <c r="A139" s="208"/>
      <c r="B139" s="208"/>
      <c r="C139" s="208"/>
      <c r="D139" s="208"/>
      <c r="E139" s="417"/>
      <c r="F139" s="425"/>
      <c r="G139" s="510"/>
      <c r="H139" s="511"/>
      <c r="I139" s="511"/>
      <c r="J139" s="512"/>
      <c r="K139" s="415"/>
      <c r="L139" s="415"/>
      <c r="M139" s="416"/>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row>
    <row r="140" spans="1:77" ht="13.2" hidden="1" x14ac:dyDescent="0.2">
      <c r="A140" s="208"/>
      <c r="B140" s="208"/>
      <c r="C140" s="208"/>
      <c r="D140" s="208"/>
      <c r="E140" s="417"/>
      <c r="F140" s="425"/>
      <c r="G140" s="510"/>
      <c r="H140" s="511"/>
      <c r="I140" s="511"/>
      <c r="J140" s="512"/>
      <c r="K140" s="415"/>
      <c r="L140" s="415"/>
      <c r="M140" s="416"/>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row>
    <row r="141" spans="1:77" ht="13.2" hidden="1" x14ac:dyDescent="0.2">
      <c r="A141" s="208"/>
      <c r="B141" s="208"/>
      <c r="C141" s="208"/>
      <c r="D141" s="208"/>
      <c r="E141" s="417"/>
      <c r="F141" s="425"/>
      <c r="G141" s="510"/>
      <c r="H141" s="511"/>
      <c r="I141" s="511"/>
      <c r="J141" s="512"/>
      <c r="K141" s="415"/>
      <c r="L141" s="415"/>
      <c r="M141" s="416"/>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row>
    <row r="142" spans="1:77" ht="13.2" hidden="1" x14ac:dyDescent="0.2">
      <c r="A142" s="208"/>
      <c r="B142" s="208"/>
      <c r="C142" s="208"/>
      <c r="D142" s="208"/>
      <c r="E142" s="417"/>
      <c r="F142" s="425"/>
      <c r="G142" s="510"/>
      <c r="H142" s="511"/>
      <c r="I142" s="511"/>
      <c r="J142" s="512"/>
      <c r="K142" s="415"/>
      <c r="L142" s="415"/>
      <c r="M142" s="416"/>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row>
    <row r="143" spans="1:77" ht="13.2" hidden="1" x14ac:dyDescent="0.2">
      <c r="A143" s="208"/>
      <c r="B143" s="208"/>
      <c r="C143" s="208"/>
      <c r="D143" s="208"/>
      <c r="E143" s="417"/>
      <c r="F143" s="425"/>
      <c r="G143" s="510"/>
      <c r="H143" s="511"/>
      <c r="I143" s="511"/>
      <c r="J143" s="512"/>
      <c r="K143" s="415"/>
      <c r="L143" s="415"/>
      <c r="M143" s="416"/>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row>
    <row r="144" spans="1:77" ht="13.2" hidden="1" x14ac:dyDescent="0.2">
      <c r="A144" s="208"/>
      <c r="B144" s="208"/>
      <c r="C144" s="208"/>
      <c r="D144" s="208"/>
      <c r="E144" s="417"/>
      <c r="F144" s="425"/>
      <c r="G144" s="510"/>
      <c r="H144" s="511"/>
      <c r="I144" s="511"/>
      <c r="J144" s="512"/>
      <c r="K144" s="415"/>
      <c r="L144" s="415"/>
      <c r="M144" s="416"/>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row>
    <row r="145" spans="1:77" ht="13.8" hidden="1" thickBot="1" x14ac:dyDescent="0.25">
      <c r="A145" s="208"/>
      <c r="B145" s="208"/>
      <c r="C145" s="208"/>
      <c r="D145" s="208"/>
      <c r="E145" s="418"/>
      <c r="F145" s="426"/>
      <c r="G145" s="504"/>
      <c r="H145" s="505"/>
      <c r="I145" s="505"/>
      <c r="J145" s="506"/>
      <c r="K145" s="415"/>
      <c r="L145" s="415"/>
      <c r="M145" s="416"/>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row>
    <row r="146" spans="1:77" hidden="1" x14ac:dyDescent="0.15">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row>
    <row r="147" spans="1:77" hidden="1" x14ac:dyDescent="0.15">
      <c r="A147" s="208"/>
      <c r="B147" s="208"/>
      <c r="C147" s="208"/>
      <c r="D147" s="208"/>
      <c r="E147" s="276"/>
      <c r="F147" s="276"/>
      <c r="G147" s="65"/>
      <c r="H147" s="342" t="s">
        <v>437</v>
      </c>
      <c r="I147" s="342" t="s">
        <v>535</v>
      </c>
      <c r="J147" s="342" t="s">
        <v>245</v>
      </c>
      <c r="K147" s="208"/>
      <c r="L147" s="208"/>
      <c r="M147" s="208"/>
      <c r="N147" s="208"/>
      <c r="O147" s="208"/>
      <c r="P147" s="208"/>
      <c r="Q147" s="208"/>
      <c r="R147" s="208"/>
      <c r="S147" s="208"/>
      <c r="T147" s="208"/>
      <c r="U147" s="208"/>
      <c r="V147" s="208"/>
      <c r="W147" s="208"/>
      <c r="X147" s="208"/>
      <c r="Y147" s="208"/>
      <c r="Z147" s="208"/>
      <c r="AA147" s="208"/>
    </row>
    <row r="148" spans="1:77" hidden="1" x14ac:dyDescent="0.15">
      <c r="A148" s="208"/>
      <c r="B148" s="208"/>
      <c r="C148" s="208"/>
      <c r="D148" s="208"/>
      <c r="E148" s="276" t="s">
        <v>240</v>
      </c>
      <c r="F148" s="276" t="s">
        <v>241</v>
      </c>
      <c r="G148" s="65" t="s">
        <v>482</v>
      </c>
      <c r="H148" s="342" t="s">
        <v>284</v>
      </c>
      <c r="I148" s="342" t="s">
        <v>536</v>
      </c>
      <c r="J148" s="342" t="s">
        <v>285</v>
      </c>
      <c r="K148" s="208"/>
      <c r="L148" s="208"/>
      <c r="M148" s="208"/>
      <c r="N148" s="208"/>
      <c r="O148" s="208"/>
      <c r="P148" s="208"/>
      <c r="Q148" s="208"/>
      <c r="R148" s="208"/>
      <c r="S148" s="208"/>
      <c r="T148" s="208"/>
      <c r="U148" s="208"/>
      <c r="V148" s="208"/>
      <c r="W148" s="208"/>
      <c r="X148" s="208"/>
      <c r="Y148" s="208"/>
      <c r="Z148" s="208"/>
      <c r="AA148" s="208"/>
    </row>
    <row r="149" spans="1:77" hidden="1" x14ac:dyDescent="0.15">
      <c r="A149" s="208"/>
      <c r="B149" s="208"/>
      <c r="C149" s="208"/>
      <c r="D149" s="208"/>
      <c r="E149" s="276" t="s">
        <v>242</v>
      </c>
      <c r="F149" s="276" t="s">
        <v>243</v>
      </c>
      <c r="G149" s="65" t="s">
        <v>518</v>
      </c>
      <c r="H149" s="342" t="s">
        <v>314</v>
      </c>
      <c r="I149" s="342" t="s">
        <v>537</v>
      </c>
      <c r="J149" s="342" t="s">
        <v>315</v>
      </c>
      <c r="K149" s="208"/>
      <c r="L149" s="208"/>
      <c r="M149" s="208"/>
      <c r="N149" s="208"/>
      <c r="O149" s="208"/>
      <c r="P149" s="208"/>
      <c r="Q149" s="208"/>
      <c r="R149" s="208"/>
      <c r="S149" s="208"/>
      <c r="T149" s="208"/>
      <c r="U149" s="208"/>
      <c r="V149" s="208"/>
      <c r="W149" s="208"/>
      <c r="X149" s="208"/>
      <c r="Y149" s="208"/>
      <c r="Z149" s="208"/>
      <c r="AA149" s="208"/>
    </row>
    <row r="150" spans="1:77" hidden="1" x14ac:dyDescent="0.15">
      <c r="A150" s="208"/>
      <c r="B150" s="208"/>
      <c r="C150" s="208"/>
      <c r="D150" s="208"/>
      <c r="E150" s="276" t="s">
        <v>437</v>
      </c>
      <c r="F150" s="276" t="s">
        <v>438</v>
      </c>
      <c r="G150" s="65" t="s">
        <v>481</v>
      </c>
      <c r="H150" s="342" t="s">
        <v>254</v>
      </c>
      <c r="I150" s="342" t="s">
        <v>538</v>
      </c>
      <c r="J150" s="342" t="s">
        <v>255</v>
      </c>
      <c r="K150" s="208"/>
      <c r="L150" s="208"/>
      <c r="M150" s="208"/>
      <c r="N150" s="208"/>
      <c r="O150" s="208"/>
      <c r="P150" s="208"/>
      <c r="Q150" s="208"/>
      <c r="R150" s="208"/>
      <c r="S150" s="208"/>
      <c r="T150" s="208"/>
      <c r="U150" s="208"/>
      <c r="V150" s="208"/>
      <c r="W150" s="208"/>
      <c r="X150" s="208"/>
      <c r="Y150" s="208"/>
      <c r="Z150" s="208"/>
      <c r="AA150" s="208"/>
    </row>
    <row r="151" spans="1:77" hidden="1" x14ac:dyDescent="0.15">
      <c r="A151" s="208"/>
      <c r="B151" s="208"/>
      <c r="C151" s="208"/>
      <c r="D151" s="208"/>
      <c r="E151" s="276" t="s">
        <v>246</v>
      </c>
      <c r="F151" s="276" t="s">
        <v>247</v>
      </c>
      <c r="G151" s="208"/>
      <c r="H151" s="342" t="s">
        <v>304</v>
      </c>
      <c r="I151" s="342" t="s">
        <v>539</v>
      </c>
      <c r="J151" s="342" t="s">
        <v>305</v>
      </c>
      <c r="K151" s="208"/>
      <c r="L151" s="208"/>
      <c r="M151" s="208"/>
      <c r="N151" s="208"/>
      <c r="O151" s="208"/>
      <c r="P151" s="208"/>
      <c r="Q151" s="208"/>
      <c r="R151" s="208"/>
      <c r="S151" s="208"/>
      <c r="T151" s="208"/>
      <c r="U151" s="208"/>
      <c r="V151" s="208"/>
      <c r="W151" s="208"/>
      <c r="X151" s="208"/>
      <c r="Y151" s="208"/>
      <c r="Z151" s="208"/>
      <c r="AA151" s="208"/>
    </row>
    <row r="152" spans="1:77" hidden="1" x14ac:dyDescent="0.15">
      <c r="A152" s="208"/>
      <c r="B152" s="208"/>
      <c r="C152" s="208"/>
      <c r="D152" s="208"/>
      <c r="E152" s="276" t="s">
        <v>248</v>
      </c>
      <c r="F152" s="276" t="s">
        <v>249</v>
      </c>
      <c r="G152" s="208"/>
      <c r="H152" s="342" t="s">
        <v>332</v>
      </c>
      <c r="I152" s="342" t="s">
        <v>540</v>
      </c>
      <c r="J152" s="342" t="s">
        <v>333</v>
      </c>
      <c r="K152" s="208"/>
      <c r="L152" s="208"/>
      <c r="M152" s="208"/>
      <c r="N152" s="208"/>
      <c r="O152" s="208"/>
      <c r="P152" s="208"/>
      <c r="Q152" s="208"/>
      <c r="R152" s="208"/>
      <c r="S152" s="208"/>
      <c r="T152" s="208"/>
      <c r="U152" s="208"/>
      <c r="V152" s="208"/>
      <c r="W152" s="208"/>
      <c r="X152" s="208"/>
      <c r="Y152" s="208"/>
      <c r="Z152" s="208"/>
      <c r="AA152" s="208"/>
    </row>
    <row r="153" spans="1:77" hidden="1" x14ac:dyDescent="0.15">
      <c r="A153" s="208"/>
      <c r="B153" s="208"/>
      <c r="C153" s="208"/>
      <c r="D153" s="208"/>
      <c r="E153" s="276" t="s">
        <v>250</v>
      </c>
      <c r="F153" s="276" t="s">
        <v>251</v>
      </c>
      <c r="G153" s="208"/>
      <c r="H153" s="342" t="s">
        <v>280</v>
      </c>
      <c r="I153" s="342" t="s">
        <v>541</v>
      </c>
      <c r="J153" s="342" t="s">
        <v>281</v>
      </c>
      <c r="K153" s="208"/>
      <c r="L153" s="208"/>
      <c r="M153" s="208"/>
      <c r="N153" s="208"/>
      <c r="O153" s="208"/>
      <c r="P153" s="208"/>
      <c r="Q153" s="208"/>
      <c r="R153" s="208"/>
      <c r="S153" s="208"/>
      <c r="T153" s="208"/>
      <c r="U153" s="208"/>
      <c r="V153" s="208"/>
      <c r="W153" s="208"/>
      <c r="X153" s="208"/>
      <c r="Y153" s="208"/>
      <c r="Z153" s="208"/>
      <c r="AA153" s="208"/>
    </row>
    <row r="154" spans="1:77" hidden="1" x14ac:dyDescent="0.15">
      <c r="A154" s="208"/>
      <c r="B154" s="208"/>
      <c r="C154" s="208"/>
      <c r="D154" s="208"/>
      <c r="E154" s="276" t="s">
        <v>252</v>
      </c>
      <c r="F154" s="276" t="s">
        <v>253</v>
      </c>
      <c r="G154" s="277"/>
      <c r="H154" s="342" t="s">
        <v>328</v>
      </c>
      <c r="I154" s="342" t="s">
        <v>542</v>
      </c>
      <c r="J154" s="342" t="s">
        <v>329</v>
      </c>
      <c r="K154" s="208"/>
      <c r="L154" s="208"/>
      <c r="M154" s="208"/>
      <c r="N154" s="208"/>
      <c r="O154" s="208"/>
      <c r="P154" s="208"/>
      <c r="Q154" s="208"/>
      <c r="R154" s="208"/>
      <c r="S154" s="208"/>
      <c r="T154" s="208"/>
      <c r="U154" s="208"/>
      <c r="V154" s="208"/>
      <c r="W154" s="208"/>
      <c r="X154" s="208"/>
      <c r="Y154" s="208"/>
      <c r="Z154" s="208"/>
      <c r="AA154" s="208"/>
    </row>
    <row r="155" spans="1:77" hidden="1" x14ac:dyDescent="0.15">
      <c r="A155" s="208"/>
      <c r="B155" s="208"/>
      <c r="C155" s="208"/>
      <c r="D155" s="208"/>
      <c r="E155" s="276" t="s">
        <v>254</v>
      </c>
      <c r="F155" s="276" t="s">
        <v>255</v>
      </c>
      <c r="G155" s="277" t="s">
        <v>483</v>
      </c>
      <c r="H155" s="342" t="s">
        <v>246</v>
      </c>
      <c r="I155" s="342" t="s">
        <v>543</v>
      </c>
      <c r="J155" s="342" t="s">
        <v>247</v>
      </c>
      <c r="K155" s="208"/>
      <c r="L155" s="208"/>
      <c r="M155" s="208"/>
      <c r="N155" s="208"/>
      <c r="O155" s="208"/>
      <c r="P155" s="208"/>
      <c r="Q155" s="208"/>
      <c r="R155" s="208"/>
      <c r="S155" s="208"/>
      <c r="T155" s="208"/>
      <c r="U155" s="208"/>
      <c r="V155" s="208"/>
      <c r="W155" s="208"/>
      <c r="X155" s="208"/>
      <c r="Y155" s="208"/>
      <c r="Z155" s="208"/>
      <c r="AA155" s="208"/>
    </row>
    <row r="156" spans="1:77" hidden="1" x14ac:dyDescent="0.15">
      <c r="A156" s="208"/>
      <c r="B156" s="208"/>
      <c r="C156" s="208"/>
      <c r="D156" s="208"/>
      <c r="E156" s="276" t="s">
        <v>256</v>
      </c>
      <c r="F156" s="276" t="s">
        <v>257</v>
      </c>
      <c r="G156" s="277" t="s">
        <v>484</v>
      </c>
      <c r="H156" s="342" t="s">
        <v>290</v>
      </c>
      <c r="I156" s="342" t="s">
        <v>544</v>
      </c>
      <c r="J156" s="342" t="s">
        <v>291</v>
      </c>
      <c r="K156" s="208"/>
      <c r="L156" s="208"/>
      <c r="M156" s="208"/>
      <c r="N156" s="208"/>
      <c r="O156" s="208"/>
      <c r="P156" s="208"/>
      <c r="Q156" s="208"/>
      <c r="R156" s="208"/>
      <c r="S156" s="208"/>
      <c r="T156" s="208"/>
      <c r="U156" s="208"/>
      <c r="V156" s="208"/>
      <c r="W156" s="208"/>
      <c r="X156" s="208"/>
      <c r="Y156" s="208"/>
      <c r="Z156" s="208"/>
      <c r="AA156" s="208"/>
    </row>
    <row r="157" spans="1:77" hidden="1" x14ac:dyDescent="0.15">
      <c r="A157" s="208"/>
      <c r="B157" s="208"/>
      <c r="C157" s="208"/>
      <c r="D157" s="208"/>
      <c r="E157" s="276" t="s">
        <v>258</v>
      </c>
      <c r="F157" s="276" t="s">
        <v>259</v>
      </c>
      <c r="G157" s="277" t="s">
        <v>531</v>
      </c>
      <c r="H157" s="342" t="s">
        <v>324</v>
      </c>
      <c r="I157" s="342" t="s">
        <v>545</v>
      </c>
      <c r="J157" s="342" t="s">
        <v>325</v>
      </c>
      <c r="K157" s="208"/>
      <c r="L157" s="208"/>
      <c r="M157" s="208"/>
      <c r="N157" s="208"/>
      <c r="O157" s="208"/>
      <c r="P157" s="208"/>
      <c r="Q157" s="208"/>
      <c r="R157" s="208"/>
      <c r="S157" s="208"/>
      <c r="T157" s="208"/>
      <c r="U157" s="208"/>
      <c r="V157" s="208"/>
      <c r="W157" s="208"/>
      <c r="X157" s="208"/>
      <c r="Y157" s="208"/>
      <c r="Z157" s="208"/>
      <c r="AA157" s="208"/>
    </row>
    <row r="158" spans="1:77" hidden="1" x14ac:dyDescent="0.15">
      <c r="A158" s="208"/>
      <c r="B158" s="208"/>
      <c r="C158" s="208"/>
      <c r="D158" s="208"/>
      <c r="E158" s="276" t="s">
        <v>260</v>
      </c>
      <c r="F158" s="276" t="s">
        <v>261</v>
      </c>
      <c r="G158" s="277" t="s">
        <v>530</v>
      </c>
      <c r="H158" s="342" t="s">
        <v>258</v>
      </c>
      <c r="I158" s="342" t="s">
        <v>546</v>
      </c>
      <c r="J158" s="342" t="s">
        <v>259</v>
      </c>
      <c r="K158" s="208"/>
      <c r="L158" s="208"/>
      <c r="M158" s="208"/>
      <c r="N158" s="208"/>
      <c r="O158" s="208"/>
      <c r="P158" s="208"/>
      <c r="Q158" s="208"/>
      <c r="R158" s="208"/>
      <c r="S158" s="208"/>
      <c r="T158" s="208"/>
      <c r="U158" s="208"/>
      <c r="V158" s="208"/>
      <c r="W158" s="208"/>
      <c r="X158" s="208"/>
      <c r="Y158" s="208"/>
      <c r="Z158" s="208"/>
      <c r="AA158" s="208"/>
    </row>
    <row r="159" spans="1:77" hidden="1" x14ac:dyDescent="0.15">
      <c r="A159" s="208"/>
      <c r="B159" s="208"/>
      <c r="C159" s="208"/>
      <c r="D159" s="208"/>
      <c r="E159" s="276" t="s">
        <v>262</v>
      </c>
      <c r="F159" s="276" t="s">
        <v>263</v>
      </c>
      <c r="G159" s="277" t="s">
        <v>485</v>
      </c>
      <c r="H159" s="342" t="s">
        <v>306</v>
      </c>
      <c r="I159" s="342" t="s">
        <v>547</v>
      </c>
      <c r="J159" s="342" t="s">
        <v>307</v>
      </c>
      <c r="K159" s="208"/>
      <c r="L159" s="208"/>
      <c r="M159" s="208"/>
      <c r="N159" s="208"/>
      <c r="O159" s="208"/>
      <c r="P159" s="208"/>
      <c r="Q159" s="208"/>
      <c r="R159" s="208"/>
      <c r="S159" s="208"/>
      <c r="T159" s="208"/>
      <c r="U159" s="208"/>
      <c r="V159" s="208"/>
      <c r="W159" s="208"/>
      <c r="X159" s="208"/>
      <c r="Y159" s="208"/>
      <c r="Z159" s="208"/>
      <c r="AA159" s="208"/>
    </row>
    <row r="160" spans="1:77" hidden="1" x14ac:dyDescent="0.15">
      <c r="A160" s="208"/>
      <c r="B160" s="208"/>
      <c r="C160" s="208"/>
      <c r="D160" s="208"/>
      <c r="E160" s="276" t="s">
        <v>264</v>
      </c>
      <c r="F160" s="276" t="s">
        <v>265</v>
      </c>
      <c r="G160" s="208"/>
      <c r="H160" s="342" t="s">
        <v>312</v>
      </c>
      <c r="I160" s="342" t="s">
        <v>548</v>
      </c>
      <c r="J160" s="342" t="s">
        <v>313</v>
      </c>
      <c r="K160" s="208"/>
      <c r="L160" s="208"/>
      <c r="M160" s="208"/>
      <c r="N160" s="208"/>
      <c r="O160" s="208"/>
      <c r="P160" s="208"/>
      <c r="Q160" s="208"/>
      <c r="R160" s="208"/>
      <c r="S160" s="208"/>
      <c r="T160" s="208"/>
      <c r="U160" s="208"/>
      <c r="V160" s="208"/>
      <c r="W160" s="208"/>
      <c r="X160" s="208"/>
      <c r="Y160" s="208"/>
      <c r="Z160" s="208"/>
      <c r="AA160" s="208"/>
    </row>
    <row r="161" spans="1:27" hidden="1" x14ac:dyDescent="0.15">
      <c r="A161" s="208"/>
      <c r="B161" s="208"/>
      <c r="C161" s="208"/>
      <c r="D161" s="208"/>
      <c r="E161" s="276" t="s">
        <v>266</v>
      </c>
      <c r="F161" s="276" t="s">
        <v>267</v>
      </c>
      <c r="G161" s="333"/>
      <c r="H161" s="342" t="s">
        <v>316</v>
      </c>
      <c r="I161" s="342" t="s">
        <v>549</v>
      </c>
      <c r="J161" s="342" t="s">
        <v>317</v>
      </c>
      <c r="K161" s="208"/>
      <c r="L161" s="208"/>
      <c r="M161" s="208"/>
      <c r="N161" s="208"/>
      <c r="O161" s="208"/>
      <c r="P161" s="208"/>
      <c r="Q161" s="208"/>
      <c r="R161" s="208"/>
      <c r="S161" s="208"/>
      <c r="T161" s="208"/>
      <c r="U161" s="208"/>
      <c r="V161" s="208"/>
      <c r="W161" s="208"/>
      <c r="X161" s="208"/>
      <c r="Y161" s="208"/>
      <c r="Z161" s="208"/>
      <c r="AA161" s="208"/>
    </row>
    <row r="162" spans="1:27" hidden="1" x14ac:dyDescent="0.15">
      <c r="A162" s="208"/>
      <c r="B162" s="208"/>
      <c r="C162" s="208"/>
      <c r="D162" s="208"/>
      <c r="E162" s="276" t="s">
        <v>268</v>
      </c>
      <c r="F162" s="276" t="s">
        <v>269</v>
      </c>
      <c r="G162" s="333" t="s">
        <v>498</v>
      </c>
      <c r="H162" s="342" t="s">
        <v>320</v>
      </c>
      <c r="I162" s="342" t="s">
        <v>550</v>
      </c>
      <c r="J162" s="342" t="s">
        <v>321</v>
      </c>
      <c r="K162" s="208"/>
      <c r="L162" s="208"/>
      <c r="M162" s="208"/>
      <c r="N162" s="208"/>
      <c r="O162" s="208"/>
      <c r="P162" s="208"/>
      <c r="Q162" s="208"/>
      <c r="R162" s="208"/>
      <c r="S162" s="208"/>
      <c r="T162" s="208"/>
      <c r="U162" s="208"/>
      <c r="V162" s="208"/>
      <c r="W162" s="208"/>
      <c r="X162" s="208"/>
      <c r="Y162" s="208"/>
      <c r="Z162" s="208"/>
      <c r="AA162" s="208"/>
    </row>
    <row r="163" spans="1:27" hidden="1" x14ac:dyDescent="0.15">
      <c r="A163" s="208"/>
      <c r="B163" s="208"/>
      <c r="C163" s="208"/>
      <c r="D163" s="208"/>
      <c r="E163" s="276" t="s">
        <v>270</v>
      </c>
      <c r="F163" s="276" t="s">
        <v>271</v>
      </c>
      <c r="G163" s="333" t="s">
        <v>499</v>
      </c>
      <c r="H163" s="342" t="s">
        <v>260</v>
      </c>
      <c r="I163" s="342" t="s">
        <v>551</v>
      </c>
      <c r="J163" s="342" t="s">
        <v>261</v>
      </c>
      <c r="K163" s="208"/>
      <c r="L163" s="208"/>
      <c r="M163" s="208"/>
      <c r="N163" s="208"/>
      <c r="O163" s="208"/>
      <c r="P163" s="208"/>
      <c r="Q163" s="208"/>
      <c r="R163" s="208"/>
      <c r="S163" s="208"/>
      <c r="T163" s="208"/>
      <c r="U163" s="208"/>
      <c r="V163" s="208"/>
      <c r="W163" s="208"/>
      <c r="X163" s="208"/>
      <c r="Y163" s="208"/>
      <c r="Z163" s="208"/>
      <c r="AA163" s="208"/>
    </row>
    <row r="164" spans="1:27" hidden="1" x14ac:dyDescent="0.15">
      <c r="A164" s="208"/>
      <c r="B164" s="208"/>
      <c r="C164" s="208"/>
      <c r="D164" s="208"/>
      <c r="E164" s="276" t="s">
        <v>272</v>
      </c>
      <c r="F164" s="276" t="s">
        <v>273</v>
      </c>
      <c r="G164" s="333" t="s">
        <v>500</v>
      </c>
      <c r="H164" s="342" t="s">
        <v>286</v>
      </c>
      <c r="I164" s="342" t="s">
        <v>552</v>
      </c>
      <c r="J164" s="342" t="s">
        <v>287</v>
      </c>
      <c r="K164" s="208"/>
      <c r="L164" s="208"/>
      <c r="M164" s="208"/>
      <c r="N164" s="208"/>
      <c r="O164" s="208"/>
      <c r="P164" s="208"/>
      <c r="Q164" s="208"/>
      <c r="R164" s="208"/>
      <c r="S164" s="208"/>
      <c r="T164" s="208"/>
      <c r="U164" s="208"/>
      <c r="V164" s="208"/>
      <c r="W164" s="208"/>
      <c r="X164" s="208"/>
      <c r="Y164" s="208"/>
      <c r="Z164" s="208"/>
      <c r="AA164" s="208"/>
    </row>
    <row r="165" spans="1:27" hidden="1" x14ac:dyDescent="0.15">
      <c r="A165" s="208"/>
      <c r="B165" s="208"/>
      <c r="C165" s="208"/>
      <c r="D165" s="208"/>
      <c r="E165" s="276" t="s">
        <v>274</v>
      </c>
      <c r="F165" s="276" t="s">
        <v>275</v>
      </c>
      <c r="G165" s="333" t="s">
        <v>502</v>
      </c>
      <c r="H165" s="342" t="s">
        <v>250</v>
      </c>
      <c r="I165" s="342" t="s">
        <v>553</v>
      </c>
      <c r="J165" s="342" t="s">
        <v>251</v>
      </c>
      <c r="K165" s="208"/>
      <c r="L165" s="208"/>
      <c r="M165" s="208"/>
      <c r="N165" s="208"/>
      <c r="O165" s="208"/>
      <c r="P165" s="208"/>
      <c r="Q165" s="208"/>
      <c r="R165" s="208"/>
      <c r="S165" s="208"/>
      <c r="T165" s="208"/>
      <c r="U165" s="208"/>
      <c r="V165" s="208"/>
      <c r="W165" s="208"/>
      <c r="X165" s="208"/>
      <c r="Y165" s="208"/>
      <c r="Z165" s="208"/>
      <c r="AA165" s="208"/>
    </row>
    <row r="166" spans="1:27" hidden="1" x14ac:dyDescent="0.15">
      <c r="A166" s="208"/>
      <c r="B166" s="208"/>
      <c r="C166" s="208"/>
      <c r="D166" s="208"/>
      <c r="E166" s="276" t="s">
        <v>276</v>
      </c>
      <c r="F166" s="276" t="s">
        <v>277</v>
      </c>
      <c r="G166" s="208"/>
      <c r="H166" s="342" t="s">
        <v>308</v>
      </c>
      <c r="I166" s="342" t="s">
        <v>554</v>
      </c>
      <c r="J166" s="342" t="s">
        <v>309</v>
      </c>
      <c r="K166" s="208"/>
      <c r="L166" s="208"/>
      <c r="M166" s="208"/>
      <c r="N166" s="208"/>
      <c r="O166" s="208"/>
      <c r="P166" s="208"/>
      <c r="Q166" s="208"/>
      <c r="R166" s="208"/>
      <c r="S166" s="208"/>
      <c r="T166" s="208"/>
      <c r="U166" s="208"/>
      <c r="V166" s="208"/>
      <c r="W166" s="208"/>
      <c r="X166" s="208"/>
      <c r="Y166" s="208"/>
      <c r="Z166" s="208"/>
      <c r="AA166" s="208"/>
    </row>
    <row r="167" spans="1:27" hidden="1" x14ac:dyDescent="0.15">
      <c r="A167" s="208"/>
      <c r="B167" s="208"/>
      <c r="C167" s="208"/>
      <c r="D167" s="208"/>
      <c r="E167" s="276" t="s">
        <v>278</v>
      </c>
      <c r="F167" s="276" t="s">
        <v>279</v>
      </c>
      <c r="G167" s="208"/>
      <c r="H167" s="342" t="s">
        <v>276</v>
      </c>
      <c r="I167" s="342" t="s">
        <v>555</v>
      </c>
      <c r="J167" s="342" t="s">
        <v>277</v>
      </c>
      <c r="K167" s="208"/>
      <c r="L167" s="208"/>
      <c r="M167" s="208"/>
      <c r="N167" s="208"/>
      <c r="O167" s="208"/>
      <c r="P167" s="208"/>
      <c r="Q167" s="208"/>
      <c r="R167" s="208"/>
      <c r="S167" s="208"/>
      <c r="T167" s="208"/>
      <c r="U167" s="208"/>
      <c r="V167" s="208"/>
      <c r="W167" s="208"/>
      <c r="X167" s="208"/>
      <c r="Y167" s="208"/>
      <c r="Z167" s="208"/>
      <c r="AA167" s="208"/>
    </row>
    <row r="168" spans="1:27" hidden="1" x14ac:dyDescent="0.15">
      <c r="A168" s="208"/>
      <c r="B168" s="208"/>
      <c r="C168" s="208"/>
      <c r="D168" s="208"/>
      <c r="E168" s="276" t="s">
        <v>280</v>
      </c>
      <c r="F168" s="276" t="s">
        <v>281</v>
      </c>
      <c r="G168" s="208"/>
      <c r="H168" s="342" t="s">
        <v>288</v>
      </c>
      <c r="I168" s="342" t="s">
        <v>556</v>
      </c>
      <c r="J168" s="342" t="s">
        <v>289</v>
      </c>
      <c r="K168" s="208"/>
      <c r="L168" s="208"/>
      <c r="M168" s="208"/>
      <c r="N168" s="208"/>
      <c r="O168" s="208"/>
      <c r="P168" s="208"/>
      <c r="Q168" s="208"/>
      <c r="R168" s="208"/>
      <c r="S168" s="208"/>
      <c r="T168" s="208"/>
      <c r="U168" s="208"/>
      <c r="V168" s="208"/>
      <c r="W168" s="208"/>
      <c r="X168" s="208"/>
      <c r="Y168" s="208"/>
      <c r="Z168" s="208"/>
      <c r="AA168" s="208"/>
    </row>
    <row r="169" spans="1:27" hidden="1" x14ac:dyDescent="0.15">
      <c r="A169" s="208"/>
      <c r="B169" s="208"/>
      <c r="C169" s="208"/>
      <c r="D169" s="208"/>
      <c r="E169" s="276" t="s">
        <v>282</v>
      </c>
      <c r="F169" s="276" t="s">
        <v>283</v>
      </c>
      <c r="G169" s="208"/>
      <c r="H169" s="342" t="s">
        <v>330</v>
      </c>
      <c r="I169" s="342" t="s">
        <v>557</v>
      </c>
      <c r="J169" s="342" t="s">
        <v>331</v>
      </c>
      <c r="K169" s="208"/>
      <c r="L169" s="208"/>
      <c r="M169" s="208"/>
      <c r="N169" s="208"/>
      <c r="O169" s="208"/>
      <c r="P169" s="208"/>
      <c r="Q169" s="208"/>
      <c r="R169" s="208"/>
      <c r="S169" s="208"/>
      <c r="T169" s="208"/>
      <c r="U169" s="208"/>
      <c r="V169" s="208"/>
      <c r="W169" s="208"/>
      <c r="X169" s="208"/>
      <c r="Y169" s="208"/>
      <c r="Z169" s="208"/>
      <c r="AA169" s="208"/>
    </row>
    <row r="170" spans="1:27" hidden="1" x14ac:dyDescent="0.15">
      <c r="A170" s="208"/>
      <c r="B170" s="208"/>
      <c r="C170" s="208"/>
      <c r="D170" s="208"/>
      <c r="E170" s="276" t="s">
        <v>284</v>
      </c>
      <c r="F170" s="276" t="s">
        <v>285</v>
      </c>
      <c r="G170" s="208"/>
      <c r="H170" s="342" t="s">
        <v>248</v>
      </c>
      <c r="I170" s="342" t="s">
        <v>558</v>
      </c>
      <c r="J170" s="342" t="s">
        <v>249</v>
      </c>
      <c r="K170" s="208"/>
      <c r="L170" s="208"/>
      <c r="M170" s="208"/>
      <c r="N170" s="208"/>
      <c r="O170" s="208"/>
      <c r="P170" s="208"/>
      <c r="Q170" s="208"/>
      <c r="R170" s="208"/>
      <c r="S170" s="208"/>
      <c r="T170" s="208"/>
      <c r="U170" s="208"/>
      <c r="V170" s="208"/>
      <c r="W170" s="208"/>
      <c r="X170" s="208"/>
      <c r="Y170" s="208"/>
      <c r="Z170" s="208"/>
      <c r="AA170" s="208"/>
    </row>
    <row r="171" spans="1:27" hidden="1" x14ac:dyDescent="0.15">
      <c r="A171" s="208"/>
      <c r="B171" s="208"/>
      <c r="C171" s="208"/>
      <c r="D171" s="208"/>
      <c r="E171" s="276" t="s">
        <v>286</v>
      </c>
      <c r="F171" s="276" t="s">
        <v>287</v>
      </c>
      <c r="G171" s="208"/>
      <c r="H171" s="342" t="s">
        <v>268</v>
      </c>
      <c r="I171" s="342" t="s">
        <v>559</v>
      </c>
      <c r="J171" s="342" t="s">
        <v>269</v>
      </c>
      <c r="K171" s="208"/>
      <c r="L171" s="208"/>
      <c r="M171" s="208"/>
      <c r="N171" s="208"/>
      <c r="O171" s="208"/>
      <c r="P171" s="208"/>
      <c r="Q171" s="208"/>
      <c r="R171" s="208"/>
      <c r="S171" s="208"/>
      <c r="T171" s="208"/>
      <c r="U171" s="208"/>
      <c r="V171" s="208"/>
      <c r="W171" s="208"/>
      <c r="X171" s="208"/>
      <c r="Y171" s="208"/>
      <c r="Z171" s="208"/>
      <c r="AA171" s="208"/>
    </row>
    <row r="172" spans="1:27" hidden="1" x14ac:dyDescent="0.15">
      <c r="A172" s="208"/>
      <c r="B172" s="208"/>
      <c r="C172" s="208"/>
      <c r="D172" s="208"/>
      <c r="E172" s="276" t="s">
        <v>288</v>
      </c>
      <c r="F172" s="276" t="s">
        <v>289</v>
      </c>
      <c r="G172" s="208"/>
      <c r="H172" s="342" t="s">
        <v>266</v>
      </c>
      <c r="I172" s="342" t="s">
        <v>560</v>
      </c>
      <c r="J172" s="342" t="s">
        <v>267</v>
      </c>
      <c r="K172" s="208"/>
      <c r="L172" s="208"/>
      <c r="M172" s="208"/>
      <c r="N172" s="208"/>
      <c r="O172" s="208"/>
      <c r="P172" s="208"/>
      <c r="Q172" s="208"/>
      <c r="R172" s="208"/>
      <c r="S172" s="208"/>
      <c r="T172" s="208"/>
      <c r="U172" s="208"/>
      <c r="V172" s="208"/>
      <c r="W172" s="208"/>
      <c r="X172" s="208"/>
      <c r="Y172" s="208"/>
      <c r="Z172" s="208"/>
      <c r="AA172" s="208"/>
    </row>
    <row r="173" spans="1:27" hidden="1" x14ac:dyDescent="0.15">
      <c r="A173" s="208"/>
      <c r="B173" s="208"/>
      <c r="C173" s="208"/>
      <c r="D173" s="208"/>
      <c r="E173" s="276" t="s">
        <v>290</v>
      </c>
      <c r="F173" s="276" t="s">
        <v>291</v>
      </c>
      <c r="G173" s="208"/>
      <c r="H173" s="342" t="s">
        <v>242</v>
      </c>
      <c r="I173" s="342" t="s">
        <v>561</v>
      </c>
      <c r="J173" s="342" t="s">
        <v>243</v>
      </c>
      <c r="K173" s="208"/>
      <c r="L173" s="208"/>
      <c r="M173" s="208"/>
      <c r="N173" s="208"/>
      <c r="O173" s="208"/>
      <c r="P173" s="208"/>
      <c r="Q173" s="208"/>
      <c r="R173" s="208"/>
      <c r="S173" s="208"/>
      <c r="T173" s="208"/>
      <c r="U173" s="208"/>
      <c r="V173" s="208"/>
      <c r="W173" s="208"/>
      <c r="X173" s="208"/>
      <c r="Y173" s="208"/>
      <c r="Z173" s="208"/>
      <c r="AA173" s="208"/>
    </row>
    <row r="174" spans="1:27" hidden="1" x14ac:dyDescent="0.15">
      <c r="A174" s="208"/>
      <c r="B174" s="208"/>
      <c r="C174" s="208"/>
      <c r="D174" s="208"/>
      <c r="E174" s="276" t="s">
        <v>292</v>
      </c>
      <c r="F174" s="276" t="s">
        <v>293</v>
      </c>
      <c r="G174" s="208"/>
      <c r="H174" s="342" t="s">
        <v>282</v>
      </c>
      <c r="I174" s="342" t="s">
        <v>562</v>
      </c>
      <c r="J174" s="342" t="s">
        <v>283</v>
      </c>
      <c r="K174" s="208"/>
      <c r="L174" s="208"/>
      <c r="M174" s="208"/>
      <c r="N174" s="208"/>
      <c r="O174" s="208"/>
      <c r="P174" s="208"/>
      <c r="Q174" s="208"/>
      <c r="R174" s="208"/>
      <c r="S174" s="208"/>
      <c r="T174" s="208"/>
      <c r="U174" s="208"/>
      <c r="V174" s="208"/>
      <c r="W174" s="208"/>
      <c r="X174" s="208"/>
      <c r="Y174" s="208"/>
      <c r="Z174" s="208"/>
      <c r="AA174" s="208"/>
    </row>
    <row r="175" spans="1:27" hidden="1" x14ac:dyDescent="0.15">
      <c r="A175" s="208"/>
      <c r="B175" s="208"/>
      <c r="C175" s="208"/>
      <c r="D175" s="208"/>
      <c r="E175" s="276" t="s">
        <v>294</v>
      </c>
      <c r="F175" s="276" t="s">
        <v>295</v>
      </c>
      <c r="G175" s="208"/>
      <c r="H175" s="342" t="s">
        <v>272</v>
      </c>
      <c r="I175" s="342" t="s">
        <v>563</v>
      </c>
      <c r="J175" s="342" t="s">
        <v>273</v>
      </c>
      <c r="K175" s="208"/>
      <c r="L175" s="208"/>
      <c r="M175" s="208"/>
      <c r="N175" s="208"/>
      <c r="O175" s="208"/>
      <c r="P175" s="208"/>
      <c r="Q175" s="208"/>
      <c r="R175" s="208"/>
      <c r="S175" s="208"/>
      <c r="T175" s="208"/>
      <c r="U175" s="208"/>
      <c r="V175" s="208"/>
      <c r="W175" s="208"/>
      <c r="X175" s="208"/>
      <c r="Y175" s="208"/>
      <c r="Z175" s="208"/>
      <c r="AA175" s="208"/>
    </row>
    <row r="176" spans="1:27" hidden="1" x14ac:dyDescent="0.15">
      <c r="A176" s="208"/>
      <c r="B176" s="208"/>
      <c r="C176" s="208"/>
      <c r="D176" s="208"/>
      <c r="E176" s="276" t="s">
        <v>296</v>
      </c>
      <c r="F176" s="276" t="s">
        <v>297</v>
      </c>
      <c r="G176" s="208"/>
      <c r="H176" s="342" t="s">
        <v>262</v>
      </c>
      <c r="I176" s="342" t="s">
        <v>564</v>
      </c>
      <c r="J176" s="342" t="s">
        <v>263</v>
      </c>
      <c r="K176" s="208"/>
      <c r="L176" s="208"/>
      <c r="M176" s="208"/>
      <c r="N176" s="208"/>
      <c r="O176" s="208"/>
      <c r="P176" s="208"/>
      <c r="Q176" s="208"/>
      <c r="R176" s="208"/>
      <c r="S176" s="208"/>
      <c r="T176" s="208"/>
      <c r="U176" s="208"/>
      <c r="V176" s="208"/>
      <c r="W176" s="208"/>
      <c r="X176" s="208"/>
      <c r="Y176" s="208"/>
      <c r="Z176" s="208"/>
      <c r="AA176" s="208"/>
    </row>
    <row r="177" spans="1:27" hidden="1" x14ac:dyDescent="0.15">
      <c r="A177" s="208"/>
      <c r="B177" s="208"/>
      <c r="C177" s="208"/>
      <c r="D177" s="208"/>
      <c r="E177" s="276" t="s">
        <v>298</v>
      </c>
      <c r="F177" s="276" t="s">
        <v>299</v>
      </c>
      <c r="G177" s="208"/>
      <c r="H177" s="342" t="s">
        <v>292</v>
      </c>
      <c r="I177" s="342" t="s">
        <v>565</v>
      </c>
      <c r="J177" s="342" t="s">
        <v>293</v>
      </c>
      <c r="K177" s="208"/>
      <c r="L177" s="208"/>
      <c r="M177" s="208"/>
      <c r="N177" s="208"/>
      <c r="O177" s="208"/>
      <c r="P177" s="208"/>
      <c r="Q177" s="208"/>
      <c r="R177" s="208"/>
      <c r="S177" s="208"/>
      <c r="T177" s="208"/>
      <c r="U177" s="208"/>
      <c r="V177" s="208"/>
      <c r="W177" s="208"/>
      <c r="X177" s="208"/>
      <c r="Y177" s="208"/>
      <c r="Z177" s="208"/>
      <c r="AA177" s="208"/>
    </row>
    <row r="178" spans="1:27" hidden="1" x14ac:dyDescent="0.15">
      <c r="A178" s="208"/>
      <c r="B178" s="208"/>
      <c r="C178" s="208"/>
      <c r="D178" s="208"/>
      <c r="E178" s="276" t="s">
        <v>300</v>
      </c>
      <c r="F178" s="276" t="s">
        <v>301</v>
      </c>
      <c r="G178" s="208"/>
      <c r="H178" s="342" t="s">
        <v>326</v>
      </c>
      <c r="I178" s="342" t="s">
        <v>566</v>
      </c>
      <c r="J178" s="342" t="s">
        <v>327</v>
      </c>
      <c r="K178" s="208"/>
      <c r="L178" s="208"/>
      <c r="M178" s="208"/>
      <c r="N178" s="208"/>
      <c r="O178" s="208"/>
      <c r="P178" s="208"/>
      <c r="Q178" s="208"/>
      <c r="R178" s="208"/>
      <c r="S178" s="208"/>
      <c r="T178" s="208"/>
      <c r="U178" s="208"/>
      <c r="V178" s="208"/>
      <c r="W178" s="208"/>
      <c r="X178" s="208"/>
      <c r="Y178" s="208"/>
      <c r="Z178" s="208"/>
      <c r="AA178" s="208"/>
    </row>
    <row r="179" spans="1:27" hidden="1" x14ac:dyDescent="0.15">
      <c r="A179" s="208"/>
      <c r="B179" s="208"/>
      <c r="C179" s="208"/>
      <c r="D179" s="208"/>
      <c r="E179" s="276" t="s">
        <v>302</v>
      </c>
      <c r="F179" s="276" t="s">
        <v>303</v>
      </c>
      <c r="G179" s="208"/>
      <c r="H179" s="342" t="s">
        <v>322</v>
      </c>
      <c r="I179" s="342" t="s">
        <v>567</v>
      </c>
      <c r="J179" s="342" t="s">
        <v>323</v>
      </c>
      <c r="K179" s="208"/>
      <c r="L179" s="208"/>
      <c r="M179" s="208"/>
      <c r="N179" s="208"/>
      <c r="O179" s="208"/>
      <c r="P179" s="208"/>
      <c r="Q179" s="208"/>
      <c r="R179" s="208"/>
      <c r="S179" s="208"/>
      <c r="T179" s="208"/>
      <c r="U179" s="208"/>
      <c r="V179" s="208"/>
      <c r="W179" s="208"/>
      <c r="X179" s="208"/>
      <c r="Y179" s="208"/>
      <c r="Z179" s="208"/>
      <c r="AA179" s="208"/>
    </row>
    <row r="180" spans="1:27" hidden="1" x14ac:dyDescent="0.15">
      <c r="A180" s="208"/>
      <c r="B180" s="208"/>
      <c r="C180" s="208"/>
      <c r="D180" s="208"/>
      <c r="E180" s="276" t="s">
        <v>304</v>
      </c>
      <c r="F180" s="276" t="s">
        <v>305</v>
      </c>
      <c r="G180" s="208"/>
      <c r="H180" s="342" t="s">
        <v>278</v>
      </c>
      <c r="I180" s="342" t="s">
        <v>568</v>
      </c>
      <c r="J180" s="342" t="s">
        <v>279</v>
      </c>
      <c r="K180" s="208"/>
      <c r="L180" s="208"/>
      <c r="M180" s="208"/>
      <c r="N180" s="208"/>
      <c r="O180" s="208"/>
      <c r="P180" s="208"/>
      <c r="Q180" s="208"/>
      <c r="R180" s="208"/>
      <c r="S180" s="208"/>
      <c r="T180" s="208"/>
      <c r="U180" s="208"/>
      <c r="V180" s="208"/>
      <c r="W180" s="208"/>
      <c r="X180" s="208"/>
      <c r="Y180" s="208"/>
      <c r="Z180" s="208"/>
      <c r="AA180" s="208"/>
    </row>
    <row r="181" spans="1:27" hidden="1" x14ac:dyDescent="0.15">
      <c r="A181" s="208"/>
      <c r="B181" s="208"/>
      <c r="C181" s="208"/>
      <c r="D181" s="208"/>
      <c r="E181" s="276" t="s">
        <v>306</v>
      </c>
      <c r="F181" s="276" t="s">
        <v>307</v>
      </c>
      <c r="G181" s="208"/>
      <c r="H181" s="342" t="s">
        <v>300</v>
      </c>
      <c r="I181" s="342" t="s">
        <v>569</v>
      </c>
      <c r="J181" s="342" t="s">
        <v>301</v>
      </c>
      <c r="K181" s="208"/>
      <c r="L181" s="208"/>
      <c r="M181" s="208"/>
      <c r="N181" s="208"/>
      <c r="O181" s="208"/>
      <c r="P181" s="208"/>
      <c r="Q181" s="208"/>
      <c r="R181" s="208"/>
      <c r="S181" s="208"/>
      <c r="T181" s="208"/>
      <c r="U181" s="208"/>
      <c r="V181" s="208"/>
      <c r="W181" s="208"/>
      <c r="X181" s="208"/>
      <c r="Y181" s="208"/>
      <c r="Z181" s="208"/>
      <c r="AA181" s="208"/>
    </row>
    <row r="182" spans="1:27" hidden="1" x14ac:dyDescent="0.15">
      <c r="A182" s="208"/>
      <c r="B182" s="208"/>
      <c r="C182" s="208"/>
      <c r="D182" s="208"/>
      <c r="E182" s="276" t="s">
        <v>308</v>
      </c>
      <c r="F182" s="276" t="s">
        <v>309</v>
      </c>
      <c r="G182" s="208"/>
      <c r="H182" s="342" t="s">
        <v>302</v>
      </c>
      <c r="I182" s="342" t="s">
        <v>570</v>
      </c>
      <c r="J182" s="342" t="s">
        <v>303</v>
      </c>
      <c r="K182" s="208"/>
      <c r="L182" s="208"/>
      <c r="M182" s="208"/>
      <c r="N182" s="208"/>
      <c r="O182" s="208"/>
      <c r="P182" s="208"/>
      <c r="Q182" s="208"/>
      <c r="R182" s="208"/>
      <c r="S182" s="208"/>
      <c r="T182" s="208"/>
      <c r="U182" s="208"/>
      <c r="V182" s="208"/>
      <c r="W182" s="208"/>
      <c r="X182" s="208"/>
      <c r="Y182" s="208"/>
      <c r="Z182" s="208"/>
      <c r="AA182" s="208"/>
    </row>
    <row r="183" spans="1:27" hidden="1" x14ac:dyDescent="0.15">
      <c r="A183" s="208"/>
      <c r="B183" s="208"/>
      <c r="C183" s="208"/>
      <c r="D183" s="208"/>
      <c r="E183" s="276" t="s">
        <v>310</v>
      </c>
      <c r="F183" s="276" t="s">
        <v>311</v>
      </c>
      <c r="G183" s="208"/>
      <c r="H183" s="342" t="s">
        <v>264</v>
      </c>
      <c r="I183" s="342" t="s">
        <v>571</v>
      </c>
      <c r="J183" s="342" t="s">
        <v>265</v>
      </c>
      <c r="K183" s="208"/>
      <c r="L183" s="208"/>
      <c r="M183" s="208"/>
      <c r="N183" s="208"/>
      <c r="O183" s="208"/>
      <c r="P183" s="208"/>
      <c r="Q183" s="208"/>
      <c r="R183" s="208"/>
      <c r="S183" s="208"/>
      <c r="T183" s="208"/>
      <c r="U183" s="208"/>
      <c r="V183" s="208"/>
      <c r="W183" s="208"/>
      <c r="X183" s="208"/>
      <c r="Y183" s="208"/>
      <c r="Z183" s="208"/>
      <c r="AA183" s="208"/>
    </row>
    <row r="184" spans="1:27" hidden="1" x14ac:dyDescent="0.15">
      <c r="A184" s="208"/>
      <c r="B184" s="208"/>
      <c r="C184" s="208"/>
      <c r="D184" s="208"/>
      <c r="E184" s="276" t="s">
        <v>312</v>
      </c>
      <c r="F184" s="276" t="s">
        <v>313</v>
      </c>
      <c r="G184" s="208"/>
      <c r="H184" s="342" t="s">
        <v>310</v>
      </c>
      <c r="I184" s="342" t="s">
        <v>572</v>
      </c>
      <c r="J184" s="342" t="s">
        <v>311</v>
      </c>
      <c r="K184" s="208"/>
      <c r="L184" s="208"/>
      <c r="M184" s="208"/>
      <c r="N184" s="208"/>
      <c r="O184" s="208"/>
      <c r="P184" s="208"/>
      <c r="Q184" s="208"/>
      <c r="R184" s="208"/>
      <c r="S184" s="208"/>
      <c r="T184" s="208"/>
      <c r="U184" s="208"/>
      <c r="V184" s="208"/>
      <c r="W184" s="208"/>
      <c r="X184" s="208"/>
      <c r="Y184" s="208"/>
      <c r="Z184" s="208"/>
      <c r="AA184" s="208"/>
    </row>
    <row r="185" spans="1:27" hidden="1" x14ac:dyDescent="0.15">
      <c r="A185" s="208"/>
      <c r="B185" s="208"/>
      <c r="C185" s="208"/>
      <c r="D185" s="208"/>
      <c r="E185" s="276" t="s">
        <v>314</v>
      </c>
      <c r="F185" s="276" t="s">
        <v>315</v>
      </c>
      <c r="G185" s="208"/>
      <c r="H185" s="342" t="s">
        <v>256</v>
      </c>
      <c r="I185" s="342" t="s">
        <v>573</v>
      </c>
      <c r="J185" s="342" t="s">
        <v>257</v>
      </c>
      <c r="K185" s="208"/>
      <c r="L185" s="208"/>
      <c r="M185" s="208"/>
      <c r="N185" s="208"/>
      <c r="O185" s="208"/>
      <c r="P185" s="208"/>
      <c r="Q185" s="208"/>
      <c r="R185" s="208"/>
      <c r="S185" s="208"/>
      <c r="T185" s="208"/>
      <c r="U185" s="208"/>
      <c r="V185" s="208"/>
      <c r="W185" s="208"/>
      <c r="X185" s="208"/>
      <c r="Y185" s="208"/>
      <c r="Z185" s="208"/>
      <c r="AA185" s="208"/>
    </row>
    <row r="186" spans="1:27" hidden="1" x14ac:dyDescent="0.15">
      <c r="A186" s="208"/>
      <c r="B186" s="208"/>
      <c r="C186" s="208"/>
      <c r="D186" s="208"/>
      <c r="E186" s="276" t="s">
        <v>316</v>
      </c>
      <c r="F186" s="276" t="s">
        <v>317</v>
      </c>
      <c r="G186" s="208"/>
      <c r="H186" s="342" t="s">
        <v>296</v>
      </c>
      <c r="I186" s="342" t="s">
        <v>574</v>
      </c>
      <c r="J186" s="342" t="s">
        <v>297</v>
      </c>
      <c r="K186" s="208"/>
      <c r="L186" s="208"/>
      <c r="M186" s="208"/>
      <c r="N186" s="208"/>
      <c r="O186" s="208"/>
      <c r="P186" s="208"/>
      <c r="Q186" s="208"/>
      <c r="R186" s="208"/>
      <c r="S186" s="208"/>
      <c r="T186" s="208"/>
      <c r="U186" s="208"/>
      <c r="V186" s="208"/>
      <c r="W186" s="208"/>
      <c r="X186" s="208"/>
      <c r="Y186" s="208"/>
      <c r="Z186" s="208"/>
      <c r="AA186" s="208"/>
    </row>
    <row r="187" spans="1:27" hidden="1" x14ac:dyDescent="0.15">
      <c r="A187" s="208"/>
      <c r="B187" s="208"/>
      <c r="C187" s="208"/>
      <c r="D187" s="208"/>
      <c r="E187" s="276" t="s">
        <v>318</v>
      </c>
      <c r="F187" s="276" t="s">
        <v>319</v>
      </c>
      <c r="G187" s="208"/>
      <c r="H187" s="342" t="s">
        <v>270</v>
      </c>
      <c r="I187" s="342" t="s">
        <v>575</v>
      </c>
      <c r="J187" s="342" t="s">
        <v>271</v>
      </c>
      <c r="K187" s="208"/>
      <c r="L187" s="208"/>
      <c r="M187" s="208"/>
      <c r="N187" s="208"/>
      <c r="O187" s="208"/>
      <c r="P187" s="208"/>
      <c r="Q187" s="208"/>
      <c r="R187" s="208"/>
      <c r="S187" s="208"/>
      <c r="T187" s="208"/>
      <c r="U187" s="208"/>
      <c r="V187" s="208"/>
      <c r="W187" s="208"/>
      <c r="X187" s="208"/>
      <c r="Y187" s="208"/>
      <c r="Z187" s="208"/>
      <c r="AA187" s="208"/>
    </row>
    <row r="188" spans="1:27" hidden="1" x14ac:dyDescent="0.15">
      <c r="A188" s="208"/>
      <c r="B188" s="208"/>
      <c r="C188" s="208"/>
      <c r="D188" s="208"/>
      <c r="E188" s="276" t="s">
        <v>320</v>
      </c>
      <c r="F188" s="276" t="s">
        <v>321</v>
      </c>
      <c r="G188" s="208"/>
      <c r="H188" s="342" t="s">
        <v>274</v>
      </c>
      <c r="I188" s="342" t="s">
        <v>576</v>
      </c>
      <c r="J188" s="342" t="s">
        <v>275</v>
      </c>
      <c r="K188" s="208"/>
      <c r="L188" s="208"/>
      <c r="M188" s="208"/>
      <c r="N188" s="208"/>
      <c r="O188" s="208"/>
      <c r="P188" s="208"/>
      <c r="Q188" s="208"/>
      <c r="R188" s="208"/>
      <c r="S188" s="208"/>
      <c r="T188" s="208"/>
      <c r="U188" s="208"/>
      <c r="V188" s="208"/>
      <c r="W188" s="208"/>
      <c r="X188" s="208"/>
      <c r="Y188" s="208"/>
      <c r="Z188" s="208"/>
      <c r="AA188" s="208"/>
    </row>
    <row r="189" spans="1:27" hidden="1" x14ac:dyDescent="0.15">
      <c r="A189" s="208"/>
      <c r="B189" s="208"/>
      <c r="C189" s="208"/>
      <c r="D189" s="208"/>
      <c r="E189" s="276" t="s">
        <v>322</v>
      </c>
      <c r="F189" s="276" t="s">
        <v>323</v>
      </c>
      <c r="G189" s="208"/>
      <c r="H189" s="342" t="s">
        <v>318</v>
      </c>
      <c r="I189" s="342" t="s">
        <v>577</v>
      </c>
      <c r="J189" s="342" t="s">
        <v>319</v>
      </c>
      <c r="K189" s="208"/>
      <c r="L189" s="208"/>
      <c r="M189" s="208"/>
      <c r="N189" s="208"/>
      <c r="O189" s="208"/>
      <c r="P189" s="208"/>
      <c r="Q189" s="208"/>
      <c r="R189" s="208"/>
      <c r="S189" s="208"/>
      <c r="T189" s="208"/>
      <c r="U189" s="208"/>
      <c r="V189" s="208"/>
      <c r="W189" s="208"/>
      <c r="X189" s="208"/>
      <c r="Y189" s="208"/>
      <c r="Z189" s="208"/>
      <c r="AA189" s="208"/>
    </row>
    <row r="190" spans="1:27" hidden="1" x14ac:dyDescent="0.15">
      <c r="A190" s="208"/>
      <c r="B190" s="208"/>
      <c r="C190" s="208"/>
      <c r="D190" s="208"/>
      <c r="E190" s="276" t="s">
        <v>324</v>
      </c>
      <c r="F190" s="276" t="s">
        <v>325</v>
      </c>
      <c r="G190" s="208"/>
      <c r="H190" s="342" t="s">
        <v>252</v>
      </c>
      <c r="I190" s="342" t="s">
        <v>578</v>
      </c>
      <c r="J190" s="342" t="s">
        <v>253</v>
      </c>
      <c r="K190" s="208"/>
      <c r="L190" s="208"/>
      <c r="M190" s="208"/>
      <c r="N190" s="208"/>
      <c r="O190" s="208"/>
      <c r="P190" s="208"/>
      <c r="Q190" s="208"/>
      <c r="R190" s="208"/>
      <c r="S190" s="208"/>
      <c r="T190" s="208"/>
      <c r="U190" s="208"/>
      <c r="V190" s="208"/>
      <c r="W190" s="208"/>
      <c r="X190" s="208"/>
      <c r="Y190" s="208"/>
      <c r="Z190" s="208"/>
      <c r="AA190" s="208"/>
    </row>
    <row r="191" spans="1:27" hidden="1" x14ac:dyDescent="0.15">
      <c r="A191" s="208"/>
      <c r="B191" s="208"/>
      <c r="C191" s="208"/>
      <c r="D191" s="208"/>
      <c r="E191" s="276" t="s">
        <v>326</v>
      </c>
      <c r="F191" s="276" t="s">
        <v>327</v>
      </c>
      <c r="G191" s="208"/>
      <c r="H191" s="342" t="s">
        <v>294</v>
      </c>
      <c r="I191" s="342" t="s">
        <v>579</v>
      </c>
      <c r="J191" s="342" t="s">
        <v>295</v>
      </c>
      <c r="K191" s="208"/>
      <c r="L191" s="208"/>
      <c r="M191" s="208"/>
      <c r="N191" s="208"/>
      <c r="O191" s="208"/>
      <c r="P191" s="208"/>
      <c r="Q191" s="208"/>
      <c r="R191" s="208"/>
      <c r="S191" s="208"/>
      <c r="T191" s="208"/>
      <c r="U191" s="208"/>
      <c r="V191" s="208"/>
      <c r="W191" s="208"/>
      <c r="X191" s="208"/>
      <c r="Y191" s="208"/>
      <c r="Z191" s="208"/>
      <c r="AA191" s="208"/>
    </row>
    <row r="192" spans="1:27" hidden="1" x14ac:dyDescent="0.15">
      <c r="A192" s="208"/>
      <c r="B192" s="208"/>
      <c r="C192" s="208"/>
      <c r="D192" s="208"/>
      <c r="E192" s="276" t="s">
        <v>328</v>
      </c>
      <c r="F192" s="276" t="s">
        <v>329</v>
      </c>
      <c r="G192" s="208"/>
      <c r="H192" s="342" t="s">
        <v>240</v>
      </c>
      <c r="I192" s="342" t="s">
        <v>580</v>
      </c>
      <c r="J192" s="342" t="s">
        <v>241</v>
      </c>
      <c r="K192" s="208"/>
      <c r="L192" s="208"/>
      <c r="M192" s="208"/>
      <c r="N192" s="208"/>
      <c r="O192" s="208"/>
      <c r="P192" s="208"/>
      <c r="Q192" s="208"/>
      <c r="R192" s="208"/>
      <c r="S192" s="208"/>
      <c r="T192" s="208"/>
      <c r="U192" s="208"/>
      <c r="V192" s="208"/>
      <c r="W192" s="208"/>
      <c r="X192" s="208"/>
      <c r="Y192" s="208"/>
      <c r="Z192" s="208"/>
      <c r="AA192" s="208"/>
    </row>
    <row r="193" spans="1:27" hidden="1" x14ac:dyDescent="0.15">
      <c r="A193" s="208"/>
      <c r="B193" s="208"/>
      <c r="C193" s="208"/>
      <c r="D193" s="208"/>
      <c r="E193" s="276" t="s">
        <v>330</v>
      </c>
      <c r="F193" s="276" t="s">
        <v>331</v>
      </c>
      <c r="G193" s="208"/>
      <c r="H193" s="342" t="s">
        <v>298</v>
      </c>
      <c r="I193" s="342" t="s">
        <v>581</v>
      </c>
      <c r="J193" s="342" t="s">
        <v>299</v>
      </c>
      <c r="K193" s="208"/>
      <c r="L193" s="208"/>
      <c r="M193" s="208"/>
      <c r="N193" s="208"/>
      <c r="O193" s="208"/>
      <c r="P193" s="208"/>
      <c r="Q193" s="208"/>
      <c r="R193" s="208"/>
      <c r="S193" s="208"/>
      <c r="T193" s="208"/>
      <c r="U193" s="208"/>
      <c r="V193" s="208"/>
      <c r="W193" s="208"/>
      <c r="X193" s="208"/>
      <c r="Y193" s="208"/>
      <c r="Z193" s="208"/>
      <c r="AA193" s="208"/>
    </row>
    <row r="194" spans="1:27" hidden="1" x14ac:dyDescent="0.15">
      <c r="A194" s="208"/>
      <c r="B194" s="208"/>
      <c r="C194" s="208"/>
      <c r="D194" s="208"/>
      <c r="E194" s="276" t="s">
        <v>332</v>
      </c>
      <c r="F194" s="276" t="s">
        <v>333</v>
      </c>
      <c r="G194" s="208"/>
      <c r="H194" s="208"/>
      <c r="I194" s="208"/>
      <c r="J194" s="208"/>
      <c r="K194" s="208"/>
      <c r="L194" s="208"/>
      <c r="M194" s="208"/>
      <c r="N194" s="208"/>
      <c r="O194" s="208"/>
      <c r="P194" s="208"/>
      <c r="Q194" s="208"/>
      <c r="R194" s="208"/>
      <c r="S194" s="208"/>
      <c r="T194" s="208"/>
      <c r="U194" s="208"/>
      <c r="V194" s="208"/>
      <c r="W194" s="208"/>
      <c r="X194" s="208"/>
      <c r="Y194" s="208"/>
      <c r="Z194" s="208"/>
      <c r="AA194" s="208"/>
    </row>
    <row r="195" spans="1:27" hidden="1" x14ac:dyDescent="0.15">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row>
    <row r="196" spans="1:27" hidden="1" x14ac:dyDescent="0.15">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row>
    <row r="197" spans="1:27" hidden="1" x14ac:dyDescent="0.15">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row>
    <row r="198" spans="1:27" hidden="1" x14ac:dyDescent="0.15">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row>
    <row r="199" spans="1:27" hidden="1" x14ac:dyDescent="0.15">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row>
    <row r="200" spans="1:27" hidden="1" x14ac:dyDescent="0.15">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row>
    <row r="201" spans="1:27" hidden="1" x14ac:dyDescent="0.15">
      <c r="A201" s="341"/>
      <c r="B201" s="341"/>
      <c r="C201" s="341"/>
      <c r="D201" s="341"/>
      <c r="E201" s="341"/>
      <c r="F201" s="341"/>
      <c r="G201" s="341"/>
      <c r="H201" s="341"/>
      <c r="I201" s="341"/>
      <c r="J201" s="341"/>
      <c r="K201" s="208"/>
      <c r="L201" s="208"/>
      <c r="M201" s="208"/>
      <c r="N201" s="208"/>
      <c r="O201" s="208"/>
      <c r="P201" s="208"/>
      <c r="Q201" s="208"/>
      <c r="R201" s="208"/>
      <c r="S201" s="208"/>
      <c r="T201" s="208"/>
      <c r="U201" s="208"/>
      <c r="V201" s="208"/>
      <c r="W201" s="208"/>
      <c r="X201" s="208"/>
      <c r="Y201" s="208"/>
      <c r="Z201" s="208"/>
      <c r="AA201" s="208"/>
    </row>
    <row r="202" spans="1:27" x14ac:dyDescent="0.15">
      <c r="A202" s="341"/>
      <c r="B202" s="341"/>
      <c r="C202" s="341"/>
      <c r="D202" s="341"/>
      <c r="E202" s="341"/>
      <c r="F202" s="341"/>
      <c r="G202" s="341"/>
      <c r="H202" s="341"/>
      <c r="I202" s="341"/>
      <c r="J202" s="341"/>
      <c r="K202" s="208"/>
      <c r="L202" s="208"/>
      <c r="M202" s="208"/>
      <c r="N202" s="208"/>
      <c r="O202" s="208"/>
      <c r="P202" s="208"/>
      <c r="Q202" s="208"/>
      <c r="R202" s="208"/>
      <c r="S202" s="208"/>
      <c r="T202" s="208"/>
      <c r="U202" s="208"/>
      <c r="V202" s="208"/>
      <c r="W202" s="208"/>
      <c r="X202" s="208"/>
      <c r="Y202" s="208"/>
      <c r="Z202" s="208"/>
      <c r="AA202" s="208"/>
    </row>
    <row r="203" spans="1:27" x14ac:dyDescent="0.15">
      <c r="A203" s="341"/>
      <c r="B203" s="341"/>
      <c r="C203" s="341"/>
      <c r="D203" s="341"/>
      <c r="E203" s="341"/>
      <c r="F203" s="341"/>
      <c r="G203" s="341"/>
      <c r="H203" s="341"/>
      <c r="I203" s="341"/>
      <c r="J203" s="341"/>
      <c r="K203" s="208"/>
      <c r="L203" s="208"/>
      <c r="M203" s="208"/>
      <c r="N203" s="208"/>
      <c r="O203" s="208"/>
      <c r="P203" s="208"/>
      <c r="Q203" s="208"/>
      <c r="R203" s="208"/>
      <c r="S203" s="208"/>
      <c r="T203" s="208"/>
      <c r="U203" s="208"/>
      <c r="V203" s="208"/>
      <c r="W203" s="208"/>
      <c r="X203" s="208"/>
      <c r="Y203" s="208"/>
      <c r="Z203" s="208"/>
      <c r="AA203" s="208"/>
    </row>
    <row r="204" spans="1:27" x14ac:dyDescent="0.15">
      <c r="R204" s="208"/>
      <c r="S204" s="208"/>
      <c r="T204" s="208"/>
      <c r="U204" s="208"/>
      <c r="V204" s="208"/>
      <c r="W204" s="208"/>
      <c r="X204" s="208"/>
      <c r="Y204" s="208"/>
      <c r="Z204" s="208"/>
      <c r="AA204" s="208"/>
    </row>
  </sheetData>
  <sheetProtection algorithmName="SHA-512" hashValue="WOGiEfCqt084yO/hJ8Np7/O/MZaBOd3uRG+eHiyIRprgPW85J+F++vtrs3uB3Rx2/V1bQPyeF2sorTn6ontL3A==" saltValue="c3jNTmqhZZ8QdtMwMeTVtw==" spinCount="100000" sheet="1" objects="1" scenarios="1"/>
  <mergeCells count="30">
    <mergeCell ref="G145:J145"/>
    <mergeCell ref="G135:J135"/>
    <mergeCell ref="G136:J136"/>
    <mergeCell ref="G142:J142"/>
    <mergeCell ref="G143:J143"/>
    <mergeCell ref="G144:J144"/>
    <mergeCell ref="G139:J139"/>
    <mergeCell ref="G140:J140"/>
    <mergeCell ref="G141:J141"/>
    <mergeCell ref="G137:J137"/>
    <mergeCell ref="G138:J138"/>
    <mergeCell ref="J78:U78"/>
    <mergeCell ref="B41:D41"/>
    <mergeCell ref="B82:I84"/>
    <mergeCell ref="B8:D8"/>
    <mergeCell ref="B9:C10"/>
    <mergeCell ref="B38:C40"/>
    <mergeCell ref="B35:D35"/>
    <mergeCell ref="B37:D37"/>
    <mergeCell ref="B31:C34"/>
    <mergeCell ref="B36:H36"/>
    <mergeCell ref="B30:D30"/>
    <mergeCell ref="B28:C28"/>
    <mergeCell ref="B23:B27"/>
    <mergeCell ref="B6:H6"/>
    <mergeCell ref="B11:C12"/>
    <mergeCell ref="C16:C17"/>
    <mergeCell ref="B13:B18"/>
    <mergeCell ref="B19:B22"/>
    <mergeCell ref="C14:D15"/>
  </mergeCells>
  <phoneticPr fontId="6"/>
  <conditionalFormatting sqref="E41">
    <cfRule type="expression" dxfId="57" priority="12">
      <formula>$E$59&gt;2</formula>
    </cfRule>
  </conditionalFormatting>
  <conditionalFormatting sqref="F41">
    <cfRule type="expression" dxfId="56" priority="11">
      <formula>$F$59&gt;2</formula>
    </cfRule>
  </conditionalFormatting>
  <conditionalFormatting sqref="G41">
    <cfRule type="expression" dxfId="55" priority="10">
      <formula>$G$59&gt;2</formula>
    </cfRule>
  </conditionalFormatting>
  <conditionalFormatting sqref="H41">
    <cfRule type="expression" dxfId="54" priority="9">
      <formula>$H$59&gt;2</formula>
    </cfRule>
  </conditionalFormatting>
  <conditionalFormatting sqref="E38:E41">
    <cfRule type="expression" dxfId="53" priority="8">
      <formula>$E$59=""</formula>
    </cfRule>
  </conditionalFormatting>
  <conditionalFormatting sqref="F38:F41">
    <cfRule type="expression" dxfId="52" priority="7">
      <formula>$F$59=""</formula>
    </cfRule>
  </conditionalFormatting>
  <conditionalFormatting sqref="G38:G41">
    <cfRule type="expression" dxfId="51" priority="6">
      <formula>$G$59=""</formula>
    </cfRule>
  </conditionalFormatting>
  <conditionalFormatting sqref="H38:H41">
    <cfRule type="expression" dxfId="50" priority="5">
      <formula>$H$59=""</formula>
    </cfRule>
  </conditionalFormatting>
  <conditionalFormatting sqref="E23:E28">
    <cfRule type="expression" dxfId="49" priority="4">
      <formula>$E$57=1</formula>
    </cfRule>
  </conditionalFormatting>
  <conditionalFormatting sqref="F23:F28">
    <cfRule type="expression" dxfId="48" priority="3">
      <formula>$F$57=1</formula>
    </cfRule>
  </conditionalFormatting>
  <conditionalFormatting sqref="G23:G28">
    <cfRule type="expression" dxfId="47" priority="2">
      <formula>$G$57=1</formula>
    </cfRule>
  </conditionalFormatting>
  <conditionalFormatting sqref="H23:H28">
    <cfRule type="expression" dxfId="46" priority="1">
      <formula>$H$57=1</formula>
    </cfRule>
  </conditionalFormatting>
  <dataValidations xWindow="702" yWindow="907" count="27">
    <dataValidation imeMode="fullKatakana" allowBlank="1" showInputMessage="1" showErrorMessage="1" sqref="E9:H9 E16:H16 E14:H14"/>
    <dataValidation type="whole" imeMode="halfAlpha" allowBlank="1" showInputMessage="1" showErrorMessage="1" errorTitle="【日数エラー】" error="１～３１の数値を入力してください" sqref="E34:H34">
      <formula1>1</formula1>
      <formula2>31</formula2>
    </dataValidation>
    <dataValidation type="list" imeMode="fullAlpha" allowBlank="1" showInputMessage="1" showErrorMessage="1" prompt="認定こども園としての_x000a_認可年月日を入力" sqref="E31:H31">
      <formula1>"4.平成,5.令和"</formula1>
    </dataValidation>
    <dataValidation type="whole" imeMode="halfAlpha" allowBlank="1" showInputMessage="1" showErrorMessage="1" sqref="E40:H40">
      <formula1>1</formula1>
      <formula2>12</formula2>
    </dataValidation>
    <dataValidation type="whole" imeMode="halfAlpha" allowBlank="1" showInputMessage="1" showErrorMessage="1" sqref="E39:H39">
      <formula1>1</formula1>
      <formula2>30</formula2>
    </dataValidation>
    <dataValidation type="textLength" imeMode="halfAlpha" allowBlank="1" showInputMessage="1" showErrorMessage="1" errorTitle="【入力エラー】" error="入力例を確認ください" promptTitle="【入力例】" prompt="102-8145_x000a_(間にﾊｲﾌﾝを入れる）" sqref="E13:H13">
      <formula1>8</formula1>
      <formula2>8</formula2>
    </dataValidation>
    <dataValidation type="textLength" imeMode="halfAlpha" allowBlank="1" showInputMessage="1" showErrorMessage="1" errorTitle="【エラー】" error="入力例を確認ください" promptTitle="【入力例】" prompt="03-3230-1321_x000a_間にﾊｲﾌﾝ入れる" sqref="E21:H22 E18:H18">
      <formula1>12</formula1>
      <formula2>13</formula2>
    </dataValidation>
    <dataValidation type="whole" imeMode="halfAlpha" allowBlank="1" showInputMessage="1" showErrorMessage="1" errorTitle="【年数エラー】" error="１～３１しか入力できません_x000a_（認定こども園の認可年月日を入力してください）" sqref="E32:H32">
      <formula1>1</formula1>
      <formula2>31</formula2>
    </dataValidation>
    <dataValidation type="whole" imeMode="halfAlpha" allowBlank="1" showInputMessage="1" showErrorMessage="1" errorTitle="【月数エラー】" error="１～１２の数値を入力してください" sqref="E33:H33">
      <formula1>1</formula1>
      <formula2>12</formula2>
    </dataValidation>
    <dataValidation type="whole" imeMode="halfAlpha" allowBlank="1" showInputMessage="1" showErrorMessage="1" errorTitle="【入力内容確認】" error="「クラス数」を入力してください" sqref="E28:H28">
      <formula1>1</formula1>
      <formula2>50</formula2>
    </dataValidation>
    <dataValidation type="whole" imeMode="halfAlpha" allowBlank="1" showInputMessage="1" showErrorMessage="1" errorTitle="【入力内容確認】" error="本務教員の数を入力してください" sqref="E23:H23">
      <formula1>0</formula1>
      <formula2>300</formula2>
    </dataValidation>
    <dataValidation type="whole" imeMode="halfAlpha" allowBlank="1" showInputMessage="1" showErrorMessage="1" errorTitle="【入力内容確認】" error="兼務教員（非常勤、アルバイト）の数を入力してください" sqref="E24:H24">
      <formula1>0</formula1>
      <formula2>100</formula2>
    </dataValidation>
    <dataValidation type="whole" imeMode="halfAlpha" allowBlank="1" showInputMessage="1" showErrorMessage="1" errorTitle="【入力内容確認】" error="本務「職員」の数を、入力してください" sqref="E25:H25">
      <formula1>0</formula1>
      <formula2>200</formula2>
    </dataValidation>
    <dataValidation type="whole" imeMode="halfAlpha" allowBlank="1" showInputMessage="1" showErrorMessage="1" errorTitle="【入力内容確認】" error="収容定員（認可定員）の数を、入力してください" sqref="E26:H26">
      <formula1>10</formula1>
      <formula2>600</formula2>
    </dataValidation>
    <dataValidation type="whole" imeMode="halfAlpha" allowBlank="1" showInputMessage="1" showErrorMessage="1" errorTitle="【入力内容確認】" error="０歳～５歳の園児数を、入力してください" sqref="E27:H27">
      <formula1>0</formula1>
      <formula2>600</formula2>
    </dataValidation>
    <dataValidation allowBlank="1" showErrorMessage="1" sqref="E41:H41"/>
    <dataValidation type="list" allowBlank="1" showErrorMessage="1" sqref="F38:H38">
      <formula1>"          ,4.平成,5.令和"</formula1>
    </dataValidation>
    <dataValidation type="list" allowBlank="1" showInputMessage="1" showErrorMessage="1" promptTitle="【事由選択】" prompt="合併・分離、休校、廃止、名称変更とその事由をプルダウンから選択してください" sqref="E37:H37">
      <formula1>$G$154:$G$159</formula1>
    </dataValidation>
    <dataValidation type="list" allowBlank="1" showInputMessage="1" showErrorMessage="1" errorTitle="【入力形式エラー】" error="プルダウンから選んでください" promptTitle="【都道府県選択】" prompt="プルダウンから選んでください" sqref="E15:H15">
      <formula1>$E$147:$E$194</formula1>
    </dataValidation>
    <dataValidation type="list" allowBlank="1" showInputMessage="1" showErrorMessage="1" promptTitle="【男女校種別】" prompt="プルダウンから選んでください" sqref="I35">
      <formula1>"１.男子校,2.女子校,3.男女共学"</formula1>
    </dataValidation>
    <dataValidation allowBlank="1" showErrorMessage="1" promptTitle="【男女校種別】" prompt="プルダウンから選んでください" sqref="J35"/>
    <dataValidation type="list" allowBlank="1" showErrorMessage="1" prompt="い" sqref="E38">
      <formula1>"          ,4.平成,5.令和"</formula1>
    </dataValidation>
    <dataValidation type="list" allowBlank="1" showInputMessage="1" showErrorMessage="1" promptTitle="【男女校種別】" prompt="プルダウンから選んでください" sqref="E35:H35">
      <formula1>$G$147:$G$150</formula1>
    </dataValidation>
    <dataValidation allowBlank="1" showInputMessage="1" showErrorMessage="1" promptTitle="幼稚園・認定こども園種別" prompt="分園は、本園にまとめてください。_x000a_保育園は、本調査の対象外です。" sqref="E8:H8"/>
    <dataValidation type="list" allowBlank="1" showInputMessage="1" showErrorMessage="1" promptTitle="【昨年度の法人種別】" prompt="該当するものを、プルダウンから選んでください。_x000a__x000a_昨年度から社会福祉法人の場合は_x000a_「その他の法人」を_x000a__x000a_新設の場合は、_x000a_「新設のため該当なし」を、選んでください_x000a_" sqref="E30:H30">
      <formula1>$G$161:$G$165</formula1>
    </dataValidation>
    <dataValidation imeMode="hiragana" allowBlank="1" showInputMessage="1" showErrorMessage="1" promptTitle="【注意】" prompt="分園は、本園にまとめてください。_x000a_保育園は、本調査の対象外です。" sqref="E10:H10"/>
    <dataValidation imeMode="hiragana" allowBlank="1" showInputMessage="1" showErrorMessage="1" sqref="E17:H17"/>
  </dataValidations>
  <printOptions horizontalCentered="1" verticalCentered="1"/>
  <pageMargins left="0.51181102362204722" right="0.31496062992125984" top="0" bottom="0" header="0.31496062992125984" footer="0.31496062992125984"/>
  <pageSetup paperSize="9" scale="4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K632"/>
  <sheetViews>
    <sheetView view="pageBreakPreview" zoomScale="120" zoomScaleNormal="100" zoomScaleSheetLayoutView="120" workbookViewId="0">
      <pane xSplit="2" ySplit="7" topLeftCell="C8" activePane="bottomRight" state="frozen"/>
      <selection activeCell="G13" sqref="G13"/>
      <selection pane="topRight" activeCell="G13" sqref="G13"/>
      <selection pane="bottomLeft" activeCell="G13" sqref="G13"/>
      <selection pane="bottomRight" activeCell="A5" sqref="A5:G5"/>
    </sheetView>
  </sheetViews>
  <sheetFormatPr defaultColWidth="9" defaultRowHeight="12.6" x14ac:dyDescent="0.2"/>
  <cols>
    <col min="1" max="1" width="3.77734375" style="145" customWidth="1"/>
    <col min="2" max="2" width="3.33203125" style="145" customWidth="1"/>
    <col min="3" max="3" width="50" style="155" customWidth="1"/>
    <col min="4" max="4" width="11.44140625" style="145" customWidth="1"/>
    <col min="5" max="5" width="14.44140625" style="147" customWidth="1"/>
    <col min="6" max="7" width="11.44140625" style="145" customWidth="1"/>
    <col min="8" max="8" width="6.77734375" style="145" customWidth="1"/>
    <col min="9" max="16384" width="9" style="145"/>
  </cols>
  <sheetData>
    <row r="1" spans="1:8" ht="21.75" customHeight="1" x14ac:dyDescent="0.15">
      <c r="A1" s="220"/>
      <c r="B1" s="220"/>
      <c r="C1" s="221"/>
      <c r="D1" s="221"/>
      <c r="E1" s="222"/>
      <c r="F1" s="220"/>
      <c r="G1" s="220"/>
      <c r="H1" s="220"/>
    </row>
    <row r="2" spans="1:8" ht="15" customHeight="1" x14ac:dyDescent="0.2">
      <c r="A2" s="223"/>
      <c r="B2" s="223"/>
      <c r="C2" s="224"/>
      <c r="D2" s="225"/>
      <c r="E2" s="226"/>
      <c r="F2" s="220"/>
      <c r="G2" s="225" t="s">
        <v>62</v>
      </c>
      <c r="H2" s="220"/>
    </row>
    <row r="3" spans="1:8" x14ac:dyDescent="0.2">
      <c r="A3" s="521" t="s">
        <v>63</v>
      </c>
      <c r="B3" s="521"/>
      <c r="C3" s="521"/>
      <c r="D3" s="521"/>
      <c r="E3" s="521"/>
      <c r="F3" s="521"/>
      <c r="G3" s="521"/>
      <c r="H3" s="220"/>
    </row>
    <row r="4" spans="1:8" s="148" customFormat="1" x14ac:dyDescent="0.2">
      <c r="A4" s="227"/>
      <c r="B4" s="227"/>
      <c r="C4" s="228"/>
      <c r="D4" s="229"/>
      <c r="E4" s="230"/>
      <c r="F4" s="229"/>
      <c r="G4" s="229"/>
      <c r="H4" s="231"/>
    </row>
    <row r="5" spans="1:8" x14ac:dyDescent="0.2">
      <c r="A5" s="522" t="str">
        <f ca="1">CONCATENATE("（自）",作業２!C52,作業２!C47,"年4月1日　（至）",作業２!C56,作業２!C49,"年3月31日")</f>
        <v>（自）令和5年4月1日　（至）令和6年3月31日</v>
      </c>
      <c r="B5" s="522"/>
      <c r="C5" s="522"/>
      <c r="D5" s="522"/>
      <c r="E5" s="522"/>
      <c r="F5" s="522"/>
      <c r="G5" s="522"/>
      <c r="H5" s="220"/>
    </row>
    <row r="6" spans="1:8" ht="13.5" customHeight="1" x14ac:dyDescent="0.2">
      <c r="A6" s="232"/>
      <c r="B6" s="232"/>
      <c r="C6" s="233"/>
      <c r="D6" s="232"/>
      <c r="E6" s="234"/>
      <c r="F6" s="232"/>
      <c r="G6" s="232" t="s">
        <v>64</v>
      </c>
      <c r="H6" s="220"/>
    </row>
    <row r="7" spans="1:8" x14ac:dyDescent="0.2">
      <c r="A7" s="523" t="s">
        <v>65</v>
      </c>
      <c r="B7" s="524"/>
      <c r="C7" s="525"/>
      <c r="D7" s="149" t="s">
        <v>66</v>
      </c>
      <c r="E7" s="150" t="s">
        <v>67</v>
      </c>
      <c r="F7" s="149" t="s">
        <v>68</v>
      </c>
      <c r="G7" s="149" t="s">
        <v>69</v>
      </c>
      <c r="H7" s="220"/>
    </row>
    <row r="8" spans="1:8" ht="14.25" customHeight="1" x14ac:dyDescent="0.2">
      <c r="A8" s="526" t="s">
        <v>70</v>
      </c>
      <c r="B8" s="526" t="s">
        <v>71</v>
      </c>
      <c r="C8" s="287" t="s">
        <v>72</v>
      </c>
      <c r="D8" s="288"/>
      <c r="E8" s="289"/>
      <c r="F8" s="288"/>
      <c r="G8" s="288"/>
      <c r="H8" s="220"/>
    </row>
    <row r="9" spans="1:8" ht="14.25" customHeight="1" x14ac:dyDescent="0.2">
      <c r="A9" s="520"/>
      <c r="B9" s="520"/>
      <c r="C9" s="290" t="s">
        <v>343</v>
      </c>
      <c r="D9" s="291"/>
      <c r="E9" s="292"/>
      <c r="F9" s="291"/>
      <c r="G9" s="291"/>
      <c r="H9" s="220"/>
    </row>
    <row r="10" spans="1:8" ht="15" customHeight="1" x14ac:dyDescent="0.2">
      <c r="A10" s="520"/>
      <c r="B10" s="520"/>
      <c r="C10" s="293" t="s">
        <v>238</v>
      </c>
      <c r="D10" s="291"/>
      <c r="E10" s="292"/>
      <c r="F10" s="291"/>
      <c r="G10" s="291"/>
      <c r="H10" s="220"/>
    </row>
    <row r="11" spans="1:8" ht="15" customHeight="1" x14ac:dyDescent="0.2">
      <c r="A11" s="520"/>
      <c r="B11" s="520"/>
      <c r="C11" s="294" t="s">
        <v>237</v>
      </c>
      <c r="D11" s="291"/>
      <c r="E11" s="292"/>
      <c r="F11" s="291"/>
      <c r="G11" s="291"/>
      <c r="H11" s="220"/>
    </row>
    <row r="12" spans="1:8" ht="15" customHeight="1" x14ac:dyDescent="0.2">
      <c r="A12" s="520"/>
      <c r="B12" s="520"/>
      <c r="C12" s="295" t="s">
        <v>238</v>
      </c>
      <c r="D12" s="296"/>
      <c r="E12" s="297" t="s">
        <v>236</v>
      </c>
      <c r="F12" s="291"/>
      <c r="G12" s="291"/>
      <c r="H12" s="220"/>
    </row>
    <row r="13" spans="1:8" ht="12.9" customHeight="1" x14ac:dyDescent="0.2">
      <c r="A13" s="520"/>
      <c r="B13" s="520"/>
      <c r="C13" s="298" t="s">
        <v>344</v>
      </c>
      <c r="D13" s="291"/>
      <c r="E13" s="292"/>
      <c r="F13" s="291"/>
      <c r="G13" s="291"/>
      <c r="H13" s="220"/>
    </row>
    <row r="14" spans="1:8" ht="12.9" customHeight="1" x14ac:dyDescent="0.2">
      <c r="A14" s="520"/>
      <c r="B14" s="520"/>
      <c r="C14" s="298" t="s">
        <v>379</v>
      </c>
      <c r="D14" s="291"/>
      <c r="E14" s="292"/>
      <c r="F14" s="291"/>
      <c r="G14" s="291"/>
      <c r="H14" s="220"/>
    </row>
    <row r="15" spans="1:8" ht="12.9" customHeight="1" x14ac:dyDescent="0.2">
      <c r="A15" s="520"/>
      <c r="B15" s="520"/>
      <c r="C15" s="287" t="s">
        <v>74</v>
      </c>
      <c r="D15" s="291"/>
      <c r="E15" s="292"/>
      <c r="F15" s="291"/>
      <c r="G15" s="291"/>
      <c r="H15" s="220"/>
    </row>
    <row r="16" spans="1:8" ht="12.9" customHeight="1" x14ac:dyDescent="0.2">
      <c r="A16" s="520"/>
      <c r="B16" s="520" t="s">
        <v>76</v>
      </c>
      <c r="C16" s="299" t="s">
        <v>345</v>
      </c>
      <c r="D16" s="291"/>
      <c r="E16" s="292"/>
      <c r="F16" s="291"/>
      <c r="G16" s="291"/>
      <c r="H16" s="220"/>
    </row>
    <row r="17" spans="1:8" ht="12.9" customHeight="1" x14ac:dyDescent="0.2">
      <c r="A17" s="520"/>
      <c r="B17" s="520"/>
      <c r="C17" s="298" t="s">
        <v>380</v>
      </c>
      <c r="D17" s="291"/>
      <c r="E17" s="292"/>
      <c r="F17" s="291"/>
      <c r="G17" s="291"/>
      <c r="H17" s="220"/>
    </row>
    <row r="18" spans="1:8" ht="12.9" customHeight="1" x14ac:dyDescent="0.2">
      <c r="A18" s="520"/>
      <c r="B18" s="520"/>
      <c r="C18" s="298" t="s">
        <v>346</v>
      </c>
      <c r="D18" s="291"/>
      <c r="E18" s="292"/>
      <c r="F18" s="291"/>
      <c r="G18" s="291"/>
      <c r="H18" s="220"/>
    </row>
    <row r="19" spans="1:8" ht="12.9" customHeight="1" x14ac:dyDescent="0.2">
      <c r="A19" s="520"/>
      <c r="B19" s="520"/>
      <c r="C19" s="299" t="s">
        <v>347</v>
      </c>
      <c r="D19" s="291"/>
      <c r="E19" s="292"/>
      <c r="F19" s="291"/>
      <c r="G19" s="291"/>
      <c r="H19" s="220"/>
    </row>
    <row r="20" spans="1:8" ht="12.9" customHeight="1" x14ac:dyDescent="0.2">
      <c r="A20" s="520"/>
      <c r="B20" s="520"/>
      <c r="C20" s="299" t="s">
        <v>348</v>
      </c>
      <c r="D20" s="291"/>
      <c r="E20" s="292"/>
      <c r="F20" s="291"/>
      <c r="G20" s="291"/>
      <c r="H20" s="220"/>
    </row>
    <row r="21" spans="1:8" ht="12.9" customHeight="1" x14ac:dyDescent="0.2">
      <c r="A21" s="520"/>
      <c r="B21" s="520"/>
      <c r="C21" s="298" t="s">
        <v>381</v>
      </c>
      <c r="D21" s="291"/>
      <c r="E21" s="292"/>
      <c r="F21" s="291"/>
      <c r="G21" s="291"/>
      <c r="H21" s="220"/>
    </row>
    <row r="22" spans="1:8" ht="12.9" customHeight="1" x14ac:dyDescent="0.2">
      <c r="A22" s="520"/>
      <c r="B22" s="520"/>
      <c r="C22" s="298" t="s">
        <v>382</v>
      </c>
      <c r="D22" s="291"/>
      <c r="E22" s="292"/>
      <c r="F22" s="291"/>
      <c r="G22" s="291"/>
      <c r="H22" s="220"/>
    </row>
    <row r="23" spans="1:8" ht="12.9" customHeight="1" x14ac:dyDescent="0.2">
      <c r="A23" s="520"/>
      <c r="B23" s="520"/>
      <c r="C23" s="298" t="s">
        <v>383</v>
      </c>
      <c r="D23" s="291"/>
      <c r="E23" s="292"/>
      <c r="F23" s="291"/>
      <c r="G23" s="291"/>
      <c r="H23" s="220"/>
    </row>
    <row r="24" spans="1:8" ht="12.9" customHeight="1" x14ac:dyDescent="0.2">
      <c r="A24" s="520"/>
      <c r="B24" s="520"/>
      <c r="C24" s="298" t="s">
        <v>384</v>
      </c>
      <c r="D24" s="542" t="str">
        <f ca="1">IF(作業２!E75=1,"1園目は入力不要です。",IF(作業２!E10="","",CONCATENATE("ここから「",H28,"」について入力してください")))</f>
        <v/>
      </c>
      <c r="E24" s="543"/>
      <c r="F24" s="543"/>
      <c r="G24" s="544"/>
      <c r="H24" s="220"/>
    </row>
    <row r="25" spans="1:8" ht="12.9" customHeight="1" x14ac:dyDescent="0.2">
      <c r="A25" s="520"/>
      <c r="B25" s="520"/>
      <c r="C25" s="298" t="s">
        <v>379</v>
      </c>
      <c r="D25" s="545"/>
      <c r="E25" s="546"/>
      <c r="F25" s="546"/>
      <c r="G25" s="547"/>
      <c r="H25" s="220"/>
    </row>
    <row r="26" spans="1:8" ht="14.1" customHeight="1" x14ac:dyDescent="0.2">
      <c r="A26" s="520"/>
      <c r="B26" s="520"/>
      <c r="C26" s="300" t="s">
        <v>77</v>
      </c>
      <c r="D26" s="548"/>
      <c r="E26" s="549"/>
      <c r="F26" s="549"/>
      <c r="G26" s="550"/>
      <c r="H26" s="220"/>
    </row>
    <row r="27" spans="1:8" ht="14.1" customHeight="1" x14ac:dyDescent="0.2">
      <c r="A27" s="520"/>
      <c r="B27" s="520"/>
      <c r="C27" s="301" t="s">
        <v>349</v>
      </c>
      <c r="D27" s="291"/>
      <c r="E27" s="302" t="s">
        <v>110</v>
      </c>
      <c r="F27" s="291"/>
      <c r="G27" s="291"/>
      <c r="H27" s="220"/>
    </row>
    <row r="28" spans="1:8" ht="14.1" customHeight="1" x14ac:dyDescent="0.2">
      <c r="A28" s="520"/>
      <c r="B28" s="520"/>
      <c r="C28" s="157" t="s">
        <v>350</v>
      </c>
      <c r="D28" s="291"/>
      <c r="E28" s="178"/>
      <c r="F28" s="291"/>
      <c r="G28" s="291"/>
      <c r="H28" s="518" t="str">
        <f>IF(作業２!E10="","",作業２!E10)</f>
        <v/>
      </c>
    </row>
    <row r="29" spans="1:8" ht="14.1" customHeight="1" x14ac:dyDescent="0.2">
      <c r="A29" s="520"/>
      <c r="B29" s="520"/>
      <c r="C29" s="157" t="s">
        <v>351</v>
      </c>
      <c r="D29" s="291"/>
      <c r="E29" s="178"/>
      <c r="F29" s="291"/>
      <c r="G29" s="291"/>
      <c r="H29" s="518"/>
    </row>
    <row r="30" spans="1:8" ht="14.1" customHeight="1" x14ac:dyDescent="0.2">
      <c r="A30" s="520"/>
      <c r="B30" s="520"/>
      <c r="C30" s="301" t="s">
        <v>78</v>
      </c>
      <c r="D30" s="291"/>
      <c r="E30" s="302" t="s">
        <v>110</v>
      </c>
      <c r="F30" s="291"/>
      <c r="G30" s="291"/>
      <c r="H30" s="518"/>
    </row>
    <row r="31" spans="1:8" ht="14.1" customHeight="1" x14ac:dyDescent="0.2">
      <c r="A31" s="520"/>
      <c r="B31" s="520"/>
      <c r="C31" s="157" t="s">
        <v>352</v>
      </c>
      <c r="D31" s="291"/>
      <c r="E31" s="178"/>
      <c r="F31" s="291"/>
      <c r="G31" s="291"/>
      <c r="H31" s="518"/>
    </row>
    <row r="32" spans="1:8" ht="14.1" customHeight="1" x14ac:dyDescent="0.2">
      <c r="A32" s="520"/>
      <c r="B32" s="520"/>
      <c r="C32" s="157" t="s">
        <v>351</v>
      </c>
      <c r="D32" s="291"/>
      <c r="E32" s="178"/>
      <c r="F32" s="291"/>
      <c r="G32" s="291"/>
      <c r="H32" s="518"/>
    </row>
    <row r="33" spans="1:8" ht="14.1" customHeight="1" x14ac:dyDescent="0.2">
      <c r="A33" s="520"/>
      <c r="B33" s="520"/>
      <c r="C33" s="301" t="s">
        <v>353</v>
      </c>
      <c r="D33" s="291"/>
      <c r="E33" s="302" t="s">
        <v>110</v>
      </c>
      <c r="F33" s="291"/>
      <c r="G33" s="291"/>
      <c r="H33" s="518"/>
    </row>
    <row r="34" spans="1:8" ht="14.1" customHeight="1" x14ac:dyDescent="0.2">
      <c r="A34" s="520"/>
      <c r="B34" s="520"/>
      <c r="C34" s="157" t="s">
        <v>354</v>
      </c>
      <c r="D34" s="291"/>
      <c r="E34" s="178"/>
      <c r="F34" s="291"/>
      <c r="G34" s="291"/>
      <c r="H34" s="518"/>
    </row>
    <row r="35" spans="1:8" ht="14.1" customHeight="1" x14ac:dyDescent="0.2">
      <c r="A35" s="520"/>
      <c r="B35" s="520"/>
      <c r="C35" s="157" t="s">
        <v>351</v>
      </c>
      <c r="D35" s="291"/>
      <c r="E35" s="178"/>
      <c r="F35" s="291"/>
      <c r="G35" s="291"/>
      <c r="H35" s="518"/>
    </row>
    <row r="36" spans="1:8" ht="14.1" customHeight="1" x14ac:dyDescent="0.2">
      <c r="A36" s="520"/>
      <c r="B36" s="520"/>
      <c r="C36" s="301" t="s">
        <v>79</v>
      </c>
      <c r="D36" s="291"/>
      <c r="E36" s="302" t="s">
        <v>110</v>
      </c>
      <c r="F36" s="291"/>
      <c r="G36" s="291"/>
      <c r="H36" s="518"/>
    </row>
    <row r="37" spans="1:8" ht="14.1" customHeight="1" x14ac:dyDescent="0.2">
      <c r="A37" s="520"/>
      <c r="B37" s="520"/>
      <c r="C37" s="157" t="s">
        <v>355</v>
      </c>
      <c r="D37" s="291"/>
      <c r="E37" s="178"/>
      <c r="F37" s="291"/>
      <c r="G37" s="291"/>
      <c r="H37" s="518"/>
    </row>
    <row r="38" spans="1:8" ht="14.1" customHeight="1" x14ac:dyDescent="0.2">
      <c r="A38" s="520"/>
      <c r="B38" s="520"/>
      <c r="C38" s="157" t="s">
        <v>351</v>
      </c>
      <c r="D38" s="291"/>
      <c r="E38" s="178"/>
      <c r="F38" s="291"/>
      <c r="G38" s="291"/>
      <c r="H38" s="518"/>
    </row>
    <row r="39" spans="1:8" ht="14.1" customHeight="1" x14ac:dyDescent="0.2">
      <c r="A39" s="520"/>
      <c r="B39" s="520"/>
      <c r="C39" s="158" t="s">
        <v>356</v>
      </c>
      <c r="D39" s="291"/>
      <c r="E39" s="178"/>
      <c r="F39" s="291"/>
      <c r="G39" s="291"/>
      <c r="H39" s="518"/>
    </row>
    <row r="40" spans="1:8" ht="14.1" customHeight="1" x14ac:dyDescent="0.2">
      <c r="A40" s="520"/>
      <c r="B40" s="520"/>
      <c r="C40" s="301" t="s">
        <v>385</v>
      </c>
      <c r="D40" s="291"/>
      <c r="E40" s="302" t="s">
        <v>110</v>
      </c>
      <c r="F40" s="291"/>
      <c r="G40" s="291"/>
      <c r="H40" s="518"/>
    </row>
    <row r="41" spans="1:8" ht="14.1" customHeight="1" x14ac:dyDescent="0.2">
      <c r="A41" s="520"/>
      <c r="B41" s="520"/>
      <c r="C41" s="157" t="s">
        <v>357</v>
      </c>
      <c r="D41" s="291"/>
      <c r="E41" s="178"/>
      <c r="F41" s="291"/>
      <c r="G41" s="291"/>
      <c r="H41" s="518"/>
    </row>
    <row r="42" spans="1:8" ht="14.1" customHeight="1" x14ac:dyDescent="0.2">
      <c r="A42" s="520"/>
      <c r="B42" s="520"/>
      <c r="C42" s="157" t="s">
        <v>358</v>
      </c>
      <c r="D42" s="291"/>
      <c r="E42" s="178"/>
      <c r="F42" s="291"/>
      <c r="G42" s="291"/>
      <c r="H42" s="518"/>
    </row>
    <row r="43" spans="1:8" ht="14.1" customHeight="1" x14ac:dyDescent="0.2">
      <c r="A43" s="520"/>
      <c r="B43" s="520"/>
      <c r="C43" s="157" t="s">
        <v>359</v>
      </c>
      <c r="D43" s="291"/>
      <c r="E43" s="178"/>
      <c r="F43" s="291"/>
      <c r="G43" s="291"/>
      <c r="H43" s="518"/>
    </row>
    <row r="44" spans="1:8" ht="14.1" customHeight="1" x14ac:dyDescent="0.2">
      <c r="A44" s="520"/>
      <c r="B44" s="520"/>
      <c r="C44" s="158" t="s">
        <v>347</v>
      </c>
      <c r="D44" s="291"/>
      <c r="E44" s="178"/>
      <c r="F44" s="291"/>
      <c r="G44" s="291"/>
      <c r="H44" s="518"/>
    </row>
    <row r="45" spans="1:8" ht="14.1" customHeight="1" x14ac:dyDescent="0.2">
      <c r="A45" s="520"/>
      <c r="B45" s="520"/>
      <c r="C45" s="301" t="s">
        <v>73</v>
      </c>
      <c r="D45" s="291"/>
      <c r="E45" s="302" t="s">
        <v>110</v>
      </c>
      <c r="F45" s="291"/>
      <c r="G45" s="291"/>
      <c r="H45" s="220"/>
    </row>
    <row r="46" spans="1:8" ht="14.1" customHeight="1" x14ac:dyDescent="0.2">
      <c r="A46" s="520"/>
      <c r="B46" s="520"/>
      <c r="C46" s="157" t="s">
        <v>381</v>
      </c>
      <c r="D46" s="291"/>
      <c r="E46" s="178"/>
      <c r="F46" s="291"/>
      <c r="G46" s="291"/>
      <c r="H46" s="220"/>
    </row>
    <row r="47" spans="1:8" ht="14.1" customHeight="1" x14ac:dyDescent="0.2">
      <c r="A47" s="520"/>
      <c r="B47" s="520"/>
      <c r="C47" s="157" t="s">
        <v>382</v>
      </c>
      <c r="D47" s="291"/>
      <c r="E47" s="178"/>
      <c r="F47" s="291"/>
      <c r="G47" s="291"/>
      <c r="H47" s="220"/>
    </row>
    <row r="48" spans="1:8" ht="14.1" customHeight="1" x14ac:dyDescent="0.2">
      <c r="A48" s="520"/>
      <c r="B48" s="520"/>
      <c r="C48" s="157" t="s">
        <v>383</v>
      </c>
      <c r="D48" s="291"/>
      <c r="E48" s="178"/>
      <c r="F48" s="291"/>
      <c r="G48" s="291"/>
      <c r="H48" s="220"/>
    </row>
    <row r="49" spans="1:10" ht="14.1" customHeight="1" x14ac:dyDescent="0.2">
      <c r="A49" s="520"/>
      <c r="B49" s="520"/>
      <c r="C49" s="157" t="s">
        <v>384</v>
      </c>
      <c r="D49" s="291"/>
      <c r="E49" s="178"/>
      <c r="F49" s="291"/>
      <c r="G49" s="291"/>
      <c r="H49" s="220"/>
    </row>
    <row r="50" spans="1:10" ht="14.1" customHeight="1" x14ac:dyDescent="0.2">
      <c r="A50" s="520"/>
      <c r="B50" s="520"/>
      <c r="C50" s="157" t="s">
        <v>360</v>
      </c>
      <c r="D50" s="291"/>
      <c r="E50" s="178"/>
      <c r="F50" s="291"/>
      <c r="G50" s="291"/>
      <c r="H50" s="220"/>
      <c r="J50" s="190"/>
    </row>
    <row r="51" spans="1:10" ht="14.1" customHeight="1" x14ac:dyDescent="0.2">
      <c r="A51" s="520"/>
      <c r="B51" s="520"/>
      <c r="C51" s="157" t="s">
        <v>379</v>
      </c>
      <c r="D51" s="291"/>
      <c r="E51" s="178"/>
      <c r="F51" s="291"/>
      <c r="G51" s="291"/>
      <c r="H51" s="518" t="str">
        <f>H28</f>
        <v/>
      </c>
    </row>
    <row r="52" spans="1:10" ht="46.5" customHeight="1" x14ac:dyDescent="0.2">
      <c r="A52" s="520"/>
      <c r="B52" s="520"/>
      <c r="C52" s="297" t="s">
        <v>236</v>
      </c>
      <c r="D52" s="296"/>
      <c r="E52" s="297" t="s">
        <v>236</v>
      </c>
      <c r="F52" s="291"/>
      <c r="G52" s="291"/>
      <c r="H52" s="518"/>
    </row>
    <row r="53" spans="1:10" ht="14.1" customHeight="1" x14ac:dyDescent="0.2">
      <c r="A53" s="520"/>
      <c r="B53" s="520"/>
      <c r="C53" s="314" t="s">
        <v>80</v>
      </c>
      <c r="D53" s="291"/>
      <c r="E53" s="302" t="s">
        <v>110</v>
      </c>
      <c r="F53" s="291"/>
      <c r="G53" s="291"/>
      <c r="H53" s="518"/>
    </row>
    <row r="54" spans="1:10" ht="14.1" customHeight="1" x14ac:dyDescent="0.2">
      <c r="A54" s="520"/>
      <c r="B54" s="520"/>
      <c r="C54" s="158" t="s">
        <v>361</v>
      </c>
      <c r="D54" s="291"/>
      <c r="E54" s="178"/>
      <c r="F54" s="291"/>
      <c r="G54" s="291"/>
      <c r="H54" s="518"/>
    </row>
    <row r="55" spans="1:10" ht="14.1" customHeight="1" x14ac:dyDescent="0.2">
      <c r="A55" s="520"/>
      <c r="B55" s="520"/>
      <c r="C55" s="158" t="s">
        <v>362</v>
      </c>
      <c r="D55" s="291"/>
      <c r="E55" s="178"/>
      <c r="F55" s="291"/>
      <c r="G55" s="291"/>
      <c r="H55" s="518"/>
    </row>
    <row r="56" spans="1:10" ht="14.1" customHeight="1" x14ac:dyDescent="0.2">
      <c r="A56" s="520"/>
      <c r="B56" s="520"/>
      <c r="C56" s="159" t="s">
        <v>81</v>
      </c>
      <c r="D56" s="291"/>
      <c r="E56" s="178"/>
      <c r="F56" s="291"/>
      <c r="G56" s="291"/>
      <c r="H56" s="518"/>
    </row>
    <row r="57" spans="1:10" ht="14.1" customHeight="1" x14ac:dyDescent="0.2">
      <c r="A57" s="520"/>
      <c r="B57" s="520"/>
      <c r="C57" s="159" t="s">
        <v>82</v>
      </c>
      <c r="D57" s="291"/>
      <c r="E57" s="178"/>
      <c r="F57" s="291"/>
      <c r="G57" s="291"/>
      <c r="H57" s="518"/>
    </row>
    <row r="58" spans="1:10" ht="14.1" customHeight="1" x14ac:dyDescent="0.2">
      <c r="A58" s="520"/>
      <c r="B58" s="520"/>
      <c r="C58" s="159" t="s">
        <v>413</v>
      </c>
      <c r="D58" s="291" t="s">
        <v>120</v>
      </c>
      <c r="E58" s="178"/>
      <c r="F58" s="291"/>
      <c r="G58" s="291"/>
      <c r="H58" s="518"/>
    </row>
    <row r="59" spans="1:10" ht="14.1" customHeight="1" x14ac:dyDescent="0.2">
      <c r="A59" s="520"/>
      <c r="B59" s="520"/>
      <c r="C59" s="314" t="s">
        <v>83</v>
      </c>
      <c r="D59" s="291"/>
      <c r="E59" s="302" t="s">
        <v>110</v>
      </c>
      <c r="F59" s="291"/>
      <c r="G59" s="291"/>
      <c r="H59" s="518"/>
    </row>
    <row r="60" spans="1:10" ht="14.1" customHeight="1" x14ac:dyDescent="0.2">
      <c r="A60" s="520"/>
      <c r="B60" s="520"/>
      <c r="C60" s="158" t="s">
        <v>363</v>
      </c>
      <c r="D60" s="291"/>
      <c r="E60" s="178"/>
      <c r="F60" s="291"/>
      <c r="G60" s="291"/>
      <c r="H60" s="518"/>
    </row>
    <row r="61" spans="1:10" ht="14.1" customHeight="1" x14ac:dyDescent="0.2">
      <c r="A61" s="520"/>
      <c r="B61" s="520"/>
      <c r="C61" s="158" t="s">
        <v>364</v>
      </c>
      <c r="D61" s="291"/>
      <c r="E61" s="178"/>
      <c r="F61" s="291"/>
      <c r="G61" s="291"/>
      <c r="H61" s="518"/>
    </row>
    <row r="62" spans="1:10" ht="14.1" customHeight="1" x14ac:dyDescent="0.2">
      <c r="A62" s="520"/>
      <c r="B62" s="520"/>
      <c r="C62" s="158" t="s">
        <v>365</v>
      </c>
      <c r="D62" s="291"/>
      <c r="E62" s="178"/>
      <c r="F62" s="291"/>
      <c r="G62" s="291"/>
      <c r="H62" s="518"/>
    </row>
    <row r="63" spans="1:10" ht="14.1" customHeight="1" x14ac:dyDescent="0.2">
      <c r="A63" s="520"/>
      <c r="B63" s="520"/>
      <c r="C63" s="159" t="s">
        <v>84</v>
      </c>
      <c r="D63" s="291"/>
      <c r="E63" s="302" t="s">
        <v>110</v>
      </c>
      <c r="F63" s="291"/>
      <c r="G63" s="291"/>
      <c r="H63" s="518"/>
    </row>
    <row r="64" spans="1:10" ht="14.1" customHeight="1" x14ac:dyDescent="0.2">
      <c r="A64" s="520"/>
      <c r="B64" s="520"/>
      <c r="C64" s="158" t="s">
        <v>386</v>
      </c>
      <c r="D64" s="291"/>
      <c r="E64" s="178"/>
      <c r="F64" s="291"/>
      <c r="G64" s="291"/>
      <c r="H64" s="518"/>
    </row>
    <row r="65" spans="1:8" ht="14.1" customHeight="1" x14ac:dyDescent="0.2">
      <c r="A65" s="520"/>
      <c r="B65" s="520"/>
      <c r="C65" s="299" t="s">
        <v>387</v>
      </c>
      <c r="D65" s="291"/>
      <c r="E65" s="302" t="s">
        <v>26</v>
      </c>
      <c r="F65" s="291"/>
      <c r="G65" s="291"/>
      <c r="H65" s="518"/>
    </row>
    <row r="66" spans="1:8" ht="14.1" customHeight="1" x14ac:dyDescent="0.2">
      <c r="A66" s="520"/>
      <c r="B66" s="520"/>
      <c r="C66" s="321" t="s">
        <v>366</v>
      </c>
      <c r="D66" s="303"/>
      <c r="E66" s="302" t="s">
        <v>26</v>
      </c>
      <c r="F66" s="303"/>
      <c r="G66" s="303"/>
      <c r="H66" s="518"/>
    </row>
    <row r="67" spans="1:8" ht="16.5" customHeight="1" x14ac:dyDescent="0.2">
      <c r="A67" s="520"/>
      <c r="B67" s="527"/>
      <c r="C67" s="309" t="s">
        <v>116</v>
      </c>
      <c r="D67" s="307"/>
      <c r="E67" s="310">
        <f>E64+E62+E61+E60+E58+E57+E56+E55+E54+E51+E50+E49+E48+E47+E46+E44+E43+E42+E41+E39+E38+E37+E35+E34+E32+E31+E29+E28</f>
        <v>0</v>
      </c>
      <c r="F67" s="304"/>
      <c r="G67" s="304"/>
      <c r="H67" s="518"/>
    </row>
    <row r="68" spans="1:8" ht="14.25" customHeight="1" x14ac:dyDescent="0.2">
      <c r="A68" s="520" t="s">
        <v>239</v>
      </c>
      <c r="B68" s="526" t="s">
        <v>85</v>
      </c>
      <c r="C68" s="314" t="s">
        <v>86</v>
      </c>
      <c r="D68" s="315"/>
      <c r="E68" s="302" t="s">
        <v>110</v>
      </c>
      <c r="F68" s="288"/>
      <c r="G68" s="288"/>
      <c r="H68" s="220"/>
    </row>
    <row r="69" spans="1:8" ht="14.25" customHeight="1" x14ac:dyDescent="0.2">
      <c r="A69" s="520"/>
      <c r="B69" s="520"/>
      <c r="C69" s="156" t="s">
        <v>367</v>
      </c>
      <c r="D69" s="316"/>
      <c r="E69" s="178"/>
      <c r="F69" s="291"/>
      <c r="G69" s="291"/>
      <c r="H69" s="518" t="str">
        <f>H28</f>
        <v/>
      </c>
    </row>
    <row r="70" spans="1:8" ht="14.25" customHeight="1" x14ac:dyDescent="0.2">
      <c r="A70" s="520"/>
      <c r="B70" s="520"/>
      <c r="C70" s="156" t="s">
        <v>368</v>
      </c>
      <c r="D70" s="316"/>
      <c r="E70" s="178"/>
      <c r="F70" s="291"/>
      <c r="G70" s="291"/>
      <c r="H70" s="518"/>
    </row>
    <row r="71" spans="1:8" ht="14.25" customHeight="1" x14ac:dyDescent="0.2">
      <c r="A71" s="520"/>
      <c r="B71" s="520"/>
      <c r="C71" s="156" t="s">
        <v>369</v>
      </c>
      <c r="D71" s="316"/>
      <c r="E71" s="178"/>
      <c r="F71" s="291"/>
      <c r="G71" s="291"/>
      <c r="H71" s="518"/>
    </row>
    <row r="72" spans="1:8" ht="14.25" customHeight="1" x14ac:dyDescent="0.2">
      <c r="A72" s="520"/>
      <c r="B72" s="520"/>
      <c r="C72" s="156" t="s">
        <v>388</v>
      </c>
      <c r="D72" s="316"/>
      <c r="E72" s="178"/>
      <c r="F72" s="291"/>
      <c r="G72" s="291"/>
      <c r="H72" s="518"/>
    </row>
    <row r="73" spans="1:8" ht="14.25" customHeight="1" x14ac:dyDescent="0.2">
      <c r="A73" s="520"/>
      <c r="B73" s="520"/>
      <c r="C73" s="156" t="s">
        <v>389</v>
      </c>
      <c r="D73" s="316"/>
      <c r="E73" s="178"/>
      <c r="F73" s="291"/>
      <c r="G73" s="291"/>
      <c r="H73" s="518"/>
    </row>
    <row r="74" spans="1:8" ht="14.25" customHeight="1" x14ac:dyDescent="0.2">
      <c r="A74" s="520"/>
      <c r="B74" s="520"/>
      <c r="C74" s="156" t="s">
        <v>390</v>
      </c>
      <c r="D74" s="316"/>
      <c r="E74" s="178"/>
      <c r="F74" s="291"/>
      <c r="G74" s="291"/>
      <c r="H74" s="518"/>
    </row>
    <row r="75" spans="1:8" ht="14.25" customHeight="1" x14ac:dyDescent="0.2">
      <c r="A75" s="520"/>
      <c r="B75" s="520"/>
      <c r="C75" s="156" t="s">
        <v>370</v>
      </c>
      <c r="D75" s="316"/>
      <c r="E75" s="178"/>
      <c r="F75" s="291"/>
      <c r="G75" s="291"/>
      <c r="H75" s="518"/>
    </row>
    <row r="76" spans="1:8" ht="14.25" customHeight="1" x14ac:dyDescent="0.2">
      <c r="A76" s="520"/>
      <c r="B76" s="520"/>
      <c r="C76" s="156" t="s">
        <v>391</v>
      </c>
      <c r="D76" s="316"/>
      <c r="E76" s="178"/>
      <c r="F76" s="291"/>
      <c r="G76" s="291"/>
      <c r="H76" s="518"/>
    </row>
    <row r="77" spans="1:8" ht="14.25" customHeight="1" x14ac:dyDescent="0.2">
      <c r="A77" s="520"/>
      <c r="B77" s="520"/>
      <c r="C77" s="159" t="s">
        <v>114</v>
      </c>
      <c r="D77" s="316"/>
      <c r="E77" s="178"/>
      <c r="F77" s="291"/>
      <c r="G77" s="291"/>
      <c r="H77" s="518"/>
    </row>
    <row r="78" spans="1:8" ht="12.9" customHeight="1" x14ac:dyDescent="0.2">
      <c r="A78" s="520"/>
      <c r="B78" s="520"/>
      <c r="C78" s="322" t="s">
        <v>392</v>
      </c>
      <c r="D78" s="316"/>
      <c r="E78" s="302" t="s">
        <v>121</v>
      </c>
      <c r="F78" s="291"/>
      <c r="G78" s="291"/>
      <c r="H78" s="518"/>
    </row>
    <row r="79" spans="1:8" ht="12.9" customHeight="1" x14ac:dyDescent="0.2">
      <c r="A79" s="520"/>
      <c r="B79" s="520"/>
      <c r="C79" s="322" t="s">
        <v>393</v>
      </c>
      <c r="D79" s="316"/>
      <c r="E79" s="302" t="s">
        <v>121</v>
      </c>
      <c r="F79" s="291"/>
      <c r="G79" s="291"/>
      <c r="H79" s="518"/>
    </row>
    <row r="80" spans="1:8" ht="46.5" customHeight="1" x14ac:dyDescent="0.2">
      <c r="A80" s="520"/>
      <c r="B80" s="520"/>
      <c r="C80" s="297" t="s">
        <v>236</v>
      </c>
      <c r="D80" s="296"/>
      <c r="E80" s="297" t="s">
        <v>236</v>
      </c>
      <c r="F80" s="291"/>
      <c r="G80" s="291"/>
      <c r="H80" s="518"/>
    </row>
    <row r="81" spans="1:8" ht="14.25" customHeight="1" x14ac:dyDescent="0.2">
      <c r="A81" s="520"/>
      <c r="B81" s="520"/>
      <c r="C81" s="322" t="s">
        <v>394</v>
      </c>
      <c r="D81" s="316"/>
      <c r="E81" s="302" t="s">
        <v>121</v>
      </c>
      <c r="F81" s="305"/>
      <c r="G81" s="291"/>
      <c r="H81" s="220"/>
    </row>
    <row r="82" spans="1:8" ht="14.25" customHeight="1" x14ac:dyDescent="0.2">
      <c r="A82" s="520"/>
      <c r="B82" s="520"/>
      <c r="C82" s="159" t="s">
        <v>115</v>
      </c>
      <c r="D82" s="316"/>
      <c r="E82" s="178"/>
      <c r="F82" s="291"/>
      <c r="G82" s="291"/>
      <c r="H82" s="220"/>
    </row>
    <row r="83" spans="1:8" ht="12.9" customHeight="1" x14ac:dyDescent="0.2">
      <c r="A83" s="520"/>
      <c r="B83" s="520"/>
      <c r="C83" s="322" t="s">
        <v>395</v>
      </c>
      <c r="D83" s="316"/>
      <c r="E83" s="302" t="s">
        <v>121</v>
      </c>
      <c r="F83" s="291"/>
      <c r="G83" s="291"/>
      <c r="H83" s="220"/>
    </row>
    <row r="84" spans="1:8" ht="12.9" customHeight="1" x14ac:dyDescent="0.2">
      <c r="A84" s="520"/>
      <c r="B84" s="520"/>
      <c r="C84" s="322" t="s">
        <v>371</v>
      </c>
      <c r="D84" s="316"/>
      <c r="E84" s="302" t="s">
        <v>121</v>
      </c>
      <c r="F84" s="291"/>
      <c r="G84" s="291"/>
      <c r="H84" s="220"/>
    </row>
    <row r="85" spans="1:8" ht="46.5" customHeight="1" x14ac:dyDescent="0.2">
      <c r="A85" s="520"/>
      <c r="B85" s="520"/>
      <c r="C85" s="297" t="s">
        <v>236</v>
      </c>
      <c r="D85" s="296"/>
      <c r="E85" s="297" t="s">
        <v>236</v>
      </c>
      <c r="F85" s="291"/>
      <c r="G85" s="291"/>
      <c r="H85" s="220"/>
    </row>
    <row r="86" spans="1:8" ht="12.9" customHeight="1" x14ac:dyDescent="0.2">
      <c r="A86" s="520"/>
      <c r="B86" s="520"/>
      <c r="C86" s="322" t="s">
        <v>396</v>
      </c>
      <c r="D86" s="316"/>
      <c r="E86" s="302" t="s">
        <v>121</v>
      </c>
      <c r="F86" s="291"/>
      <c r="G86" s="291"/>
      <c r="H86" s="518" t="str">
        <f>H28</f>
        <v/>
      </c>
    </row>
    <row r="87" spans="1:8" ht="12.9" customHeight="1" x14ac:dyDescent="0.2">
      <c r="A87" s="520"/>
      <c r="B87" s="520"/>
      <c r="C87" s="322" t="s">
        <v>87</v>
      </c>
      <c r="D87" s="316"/>
      <c r="E87" s="302" t="s">
        <v>121</v>
      </c>
      <c r="F87" s="291"/>
      <c r="G87" s="291"/>
      <c r="H87" s="518"/>
    </row>
    <row r="88" spans="1:8" ht="14.25" customHeight="1" x14ac:dyDescent="0.2">
      <c r="A88" s="520"/>
      <c r="B88" s="520"/>
      <c r="C88" s="159" t="s">
        <v>88</v>
      </c>
      <c r="D88" s="316"/>
      <c r="E88" s="178"/>
      <c r="F88" s="291"/>
      <c r="G88" s="291"/>
      <c r="H88" s="518"/>
    </row>
    <row r="89" spans="1:8" ht="14.25" customHeight="1" x14ac:dyDescent="0.2">
      <c r="A89" s="520"/>
      <c r="B89" s="520"/>
      <c r="C89" s="159" t="s">
        <v>117</v>
      </c>
      <c r="D89" s="316"/>
      <c r="E89" s="178"/>
      <c r="F89" s="291"/>
      <c r="G89" s="291"/>
      <c r="H89" s="518"/>
    </row>
    <row r="90" spans="1:8" ht="14.25" customHeight="1" x14ac:dyDescent="0.2">
      <c r="A90" s="520"/>
      <c r="B90" s="520"/>
      <c r="C90" s="159" t="s">
        <v>113</v>
      </c>
      <c r="D90" s="316" t="s">
        <v>120</v>
      </c>
      <c r="E90" s="178"/>
      <c r="F90" s="291"/>
      <c r="G90" s="291"/>
      <c r="H90" s="518"/>
    </row>
    <row r="91" spans="1:8" ht="14.25" customHeight="1" x14ac:dyDescent="0.2">
      <c r="A91" s="520"/>
      <c r="B91" s="520"/>
      <c r="C91" s="314" t="s">
        <v>89</v>
      </c>
      <c r="D91" s="316"/>
      <c r="E91" s="302" t="s">
        <v>121</v>
      </c>
      <c r="F91" s="291"/>
      <c r="G91" s="291"/>
      <c r="H91" s="518"/>
    </row>
    <row r="92" spans="1:8" ht="14.25" customHeight="1" x14ac:dyDescent="0.2">
      <c r="A92" s="520"/>
      <c r="B92" s="520"/>
      <c r="C92" s="156" t="s">
        <v>372</v>
      </c>
      <c r="D92" s="316"/>
      <c r="E92" s="178"/>
      <c r="F92" s="291"/>
      <c r="G92" s="291"/>
      <c r="H92" s="518"/>
    </row>
    <row r="93" spans="1:8" ht="14.25" customHeight="1" x14ac:dyDescent="0.2">
      <c r="A93" s="520"/>
      <c r="B93" s="520"/>
      <c r="C93" s="156" t="s">
        <v>373</v>
      </c>
      <c r="D93" s="316"/>
      <c r="E93" s="178"/>
      <c r="F93" s="291"/>
      <c r="G93" s="291"/>
      <c r="H93" s="518"/>
    </row>
    <row r="94" spans="1:8" ht="14.25" customHeight="1" x14ac:dyDescent="0.2">
      <c r="A94" s="520"/>
      <c r="B94" s="520"/>
      <c r="C94" s="314" t="s">
        <v>90</v>
      </c>
      <c r="D94" s="316"/>
      <c r="E94" s="302" t="s">
        <v>121</v>
      </c>
      <c r="F94" s="291"/>
      <c r="G94" s="291"/>
      <c r="H94" s="518"/>
    </row>
    <row r="95" spans="1:8" ht="14.25" customHeight="1" x14ac:dyDescent="0.2">
      <c r="A95" s="520"/>
      <c r="B95" s="520"/>
      <c r="C95" s="156" t="s">
        <v>397</v>
      </c>
      <c r="D95" s="316"/>
      <c r="E95" s="178"/>
      <c r="F95" s="291"/>
      <c r="G95" s="291"/>
      <c r="H95" s="518"/>
    </row>
    <row r="96" spans="1:8" ht="14.25" customHeight="1" x14ac:dyDescent="0.2">
      <c r="A96" s="520"/>
      <c r="B96" s="520"/>
      <c r="C96" s="322" t="s">
        <v>398</v>
      </c>
      <c r="D96" s="316"/>
      <c r="E96" s="302" t="s">
        <v>121</v>
      </c>
      <c r="F96" s="291"/>
      <c r="G96" s="291"/>
      <c r="H96" s="518"/>
    </row>
    <row r="97" spans="1:8" ht="14.25" customHeight="1" x14ac:dyDescent="0.2">
      <c r="A97" s="520"/>
      <c r="B97" s="520"/>
      <c r="C97" s="323" t="s">
        <v>399</v>
      </c>
      <c r="D97" s="316"/>
      <c r="E97" s="302" t="s">
        <v>121</v>
      </c>
      <c r="F97" s="291"/>
      <c r="G97" s="291"/>
      <c r="H97" s="518"/>
    </row>
    <row r="98" spans="1:8" ht="14.25" customHeight="1" x14ac:dyDescent="0.2">
      <c r="A98" s="520"/>
      <c r="B98" s="520"/>
      <c r="C98" s="323" t="s">
        <v>400</v>
      </c>
      <c r="D98" s="316"/>
      <c r="E98" s="302" t="s">
        <v>121</v>
      </c>
      <c r="F98" s="291"/>
      <c r="G98" s="291"/>
      <c r="H98" s="518"/>
    </row>
    <row r="99" spans="1:8" ht="14.25" customHeight="1" x14ac:dyDescent="0.2">
      <c r="A99" s="520"/>
      <c r="B99" s="520"/>
      <c r="C99" s="322" t="s">
        <v>374</v>
      </c>
      <c r="D99" s="316"/>
      <c r="E99" s="302" t="s">
        <v>121</v>
      </c>
      <c r="F99" s="291"/>
      <c r="G99" s="291"/>
      <c r="H99" s="518"/>
    </row>
    <row r="100" spans="1:8" ht="14.25" customHeight="1" x14ac:dyDescent="0.2">
      <c r="A100" s="520"/>
      <c r="B100" s="520"/>
      <c r="C100" s="324" t="s">
        <v>401</v>
      </c>
      <c r="D100" s="317"/>
      <c r="E100" s="302" t="s">
        <v>121</v>
      </c>
      <c r="F100" s="291"/>
      <c r="G100" s="305"/>
      <c r="H100" s="518"/>
    </row>
    <row r="101" spans="1:8" ht="14.25" customHeight="1" x14ac:dyDescent="0.2">
      <c r="A101" s="520"/>
      <c r="B101" s="520"/>
      <c r="C101" s="325" t="s">
        <v>402</v>
      </c>
      <c r="D101" s="318"/>
      <c r="E101" s="302" t="s">
        <v>121</v>
      </c>
      <c r="F101" s="303"/>
      <c r="G101" s="303"/>
      <c r="H101" s="518"/>
    </row>
    <row r="102" spans="1:8" ht="14.25" customHeight="1" x14ac:dyDescent="0.2">
      <c r="A102" s="520"/>
      <c r="B102" s="527"/>
      <c r="C102" s="309" t="s">
        <v>118</v>
      </c>
      <c r="D102" s="307"/>
      <c r="E102" s="310">
        <f>E95+E93+E92+E90+E89+E88+E82+E77+E76+E75+E74+E73+E72+E71+E70+E69</f>
        <v>0</v>
      </c>
      <c r="F102" s="304"/>
      <c r="G102" s="304"/>
      <c r="H102" s="518"/>
    </row>
    <row r="103" spans="1:8" ht="14.25" customHeight="1" x14ac:dyDescent="0.2">
      <c r="A103" s="527"/>
      <c r="B103" s="528" t="s">
        <v>412</v>
      </c>
      <c r="C103" s="529"/>
      <c r="D103" s="319"/>
      <c r="E103" s="312">
        <f>E67-E102</f>
        <v>0</v>
      </c>
      <c r="F103" s="304"/>
      <c r="G103" s="304"/>
      <c r="H103" s="220"/>
    </row>
    <row r="104" spans="1:8" ht="14.25" customHeight="1" x14ac:dyDescent="0.2">
      <c r="A104" s="526" t="s">
        <v>91</v>
      </c>
      <c r="B104" s="526" t="s">
        <v>92</v>
      </c>
      <c r="C104" s="314" t="s">
        <v>93</v>
      </c>
      <c r="D104" s="288"/>
      <c r="E104" s="302" t="s">
        <v>121</v>
      </c>
      <c r="F104" s="288"/>
      <c r="G104" s="288"/>
      <c r="H104" s="220"/>
    </row>
    <row r="105" spans="1:8" ht="14.25" customHeight="1" x14ac:dyDescent="0.2">
      <c r="A105" s="520"/>
      <c r="B105" s="530"/>
      <c r="C105" s="313" t="s">
        <v>406</v>
      </c>
      <c r="D105" s="291"/>
      <c r="E105" s="302" t="s">
        <v>121</v>
      </c>
      <c r="F105" s="291"/>
      <c r="G105" s="291"/>
      <c r="H105" s="220"/>
    </row>
    <row r="106" spans="1:8" ht="14.25" customHeight="1" x14ac:dyDescent="0.2">
      <c r="A106" s="520"/>
      <c r="B106" s="530"/>
      <c r="C106" s="157" t="s">
        <v>403</v>
      </c>
      <c r="D106" s="291"/>
      <c r="E106" s="178"/>
      <c r="F106" s="291"/>
      <c r="G106" s="291"/>
      <c r="H106" s="518" t="str">
        <f>H28</f>
        <v/>
      </c>
    </row>
    <row r="107" spans="1:8" ht="14.25" customHeight="1" x14ac:dyDescent="0.2">
      <c r="A107" s="520"/>
      <c r="B107" s="530"/>
      <c r="C107" s="157" t="s">
        <v>404</v>
      </c>
      <c r="D107" s="291"/>
      <c r="E107" s="178"/>
      <c r="F107" s="291"/>
      <c r="G107" s="291"/>
      <c r="H107" s="518"/>
    </row>
    <row r="108" spans="1:8" ht="14.25" customHeight="1" x14ac:dyDescent="0.2">
      <c r="A108" s="520"/>
      <c r="B108" s="530"/>
      <c r="C108" s="313" t="s">
        <v>405</v>
      </c>
      <c r="D108" s="291"/>
      <c r="E108" s="302" t="s">
        <v>121</v>
      </c>
      <c r="F108" s="291"/>
      <c r="G108" s="291"/>
      <c r="H108" s="518"/>
    </row>
    <row r="109" spans="1:8" ht="14.25" customHeight="1" x14ac:dyDescent="0.2">
      <c r="A109" s="520"/>
      <c r="B109" s="530"/>
      <c r="C109" s="157" t="s">
        <v>403</v>
      </c>
      <c r="D109" s="291"/>
      <c r="E109" s="178"/>
      <c r="F109" s="291"/>
      <c r="G109" s="291"/>
      <c r="H109" s="518"/>
    </row>
    <row r="110" spans="1:8" ht="14.25" customHeight="1" x14ac:dyDescent="0.2">
      <c r="A110" s="520"/>
      <c r="B110" s="530"/>
      <c r="C110" s="157" t="s">
        <v>404</v>
      </c>
      <c r="D110" s="291"/>
      <c r="E110" s="178"/>
      <c r="F110" s="291"/>
      <c r="G110" s="291"/>
      <c r="H110" s="518"/>
    </row>
    <row r="111" spans="1:8" ht="14.25" customHeight="1" x14ac:dyDescent="0.2">
      <c r="A111" s="520"/>
      <c r="B111" s="530"/>
      <c r="C111" s="314" t="s">
        <v>94</v>
      </c>
      <c r="D111" s="291"/>
      <c r="E111" s="302" t="s">
        <v>121</v>
      </c>
      <c r="F111" s="291"/>
      <c r="G111" s="291"/>
      <c r="H111" s="518"/>
    </row>
    <row r="112" spans="1:8" ht="14.25" customHeight="1" x14ac:dyDescent="0.2">
      <c r="A112" s="520"/>
      <c r="B112" s="530"/>
      <c r="C112" s="156" t="s">
        <v>407</v>
      </c>
      <c r="D112" s="291"/>
      <c r="E112" s="178"/>
      <c r="F112" s="291"/>
      <c r="G112" s="291"/>
      <c r="H112" s="518"/>
    </row>
    <row r="113" spans="1:8" ht="14.25" customHeight="1" x14ac:dyDescent="0.2">
      <c r="A113" s="520"/>
      <c r="B113" s="530"/>
      <c r="C113" s="156" t="s">
        <v>408</v>
      </c>
      <c r="D113" s="291"/>
      <c r="E113" s="178"/>
      <c r="F113" s="291"/>
      <c r="G113" s="291"/>
      <c r="H113" s="518"/>
    </row>
    <row r="114" spans="1:8" ht="14.25" customHeight="1" x14ac:dyDescent="0.2">
      <c r="A114" s="520"/>
      <c r="B114" s="530"/>
      <c r="C114" s="159" t="s">
        <v>423</v>
      </c>
      <c r="D114" s="291"/>
      <c r="E114" s="178"/>
      <c r="F114" s="291"/>
      <c r="G114" s="291"/>
      <c r="H114" s="518"/>
    </row>
    <row r="115" spans="1:8" ht="14.25" customHeight="1" x14ac:dyDescent="0.2">
      <c r="A115" s="520"/>
      <c r="B115" s="530"/>
      <c r="C115" s="159" t="s">
        <v>424</v>
      </c>
      <c r="D115" s="291"/>
      <c r="E115" s="178"/>
      <c r="F115" s="291"/>
      <c r="G115" s="291"/>
      <c r="H115" s="518"/>
    </row>
    <row r="116" spans="1:8" ht="14.25" customHeight="1" x14ac:dyDescent="0.2">
      <c r="A116" s="520"/>
      <c r="B116" s="530"/>
      <c r="C116" s="314" t="s">
        <v>421</v>
      </c>
      <c r="D116" s="291"/>
      <c r="E116" s="302" t="s">
        <v>121</v>
      </c>
      <c r="F116" s="291"/>
      <c r="G116" s="291"/>
      <c r="H116" s="518"/>
    </row>
    <row r="117" spans="1:8" ht="14.25" customHeight="1" x14ac:dyDescent="0.2">
      <c r="A117" s="520"/>
      <c r="B117" s="530"/>
      <c r="C117" s="156" t="s">
        <v>409</v>
      </c>
      <c r="D117" s="291"/>
      <c r="E117" s="178"/>
      <c r="F117" s="291"/>
      <c r="G117" s="291"/>
      <c r="H117" s="518"/>
    </row>
    <row r="118" spans="1:8" ht="14.25" customHeight="1" x14ac:dyDescent="0.2">
      <c r="A118" s="520"/>
      <c r="B118" s="530"/>
      <c r="C118" s="156" t="s">
        <v>416</v>
      </c>
      <c r="D118" s="291"/>
      <c r="E118" s="178"/>
      <c r="F118" s="291"/>
      <c r="G118" s="291"/>
      <c r="H118" s="518"/>
    </row>
    <row r="119" spans="1:8" ht="14.25" customHeight="1" x14ac:dyDescent="0.2">
      <c r="A119" s="520"/>
      <c r="B119" s="530"/>
      <c r="C119" s="156" t="s">
        <v>417</v>
      </c>
      <c r="D119" s="291"/>
      <c r="E119" s="178"/>
      <c r="F119" s="291"/>
      <c r="G119" s="291"/>
      <c r="H119" s="518"/>
    </row>
    <row r="120" spans="1:8" ht="14.25" customHeight="1" x14ac:dyDescent="0.2">
      <c r="A120" s="520"/>
      <c r="B120" s="530"/>
      <c r="C120" s="314" t="s">
        <v>95</v>
      </c>
      <c r="D120" s="291"/>
      <c r="E120" s="302" t="s">
        <v>121</v>
      </c>
      <c r="F120" s="291"/>
      <c r="G120" s="291"/>
      <c r="H120" s="518"/>
    </row>
    <row r="121" spans="1:8" ht="14.25" customHeight="1" x14ac:dyDescent="0.2">
      <c r="A121" s="520"/>
      <c r="B121" s="530"/>
      <c r="C121" s="156" t="s">
        <v>418</v>
      </c>
      <c r="D121" s="303"/>
      <c r="E121" s="179"/>
      <c r="F121" s="303"/>
      <c r="G121" s="303"/>
      <c r="H121" s="518"/>
    </row>
    <row r="122" spans="1:8" ht="14.25" customHeight="1" x14ac:dyDescent="0.2">
      <c r="A122" s="527"/>
      <c r="B122" s="531"/>
      <c r="C122" s="309" t="s">
        <v>96</v>
      </c>
      <c r="D122" s="307"/>
      <c r="E122" s="310">
        <f>E121+E119+E118+E117+E115+E114+E113+E112+E110+E109+E107+E106</f>
        <v>0</v>
      </c>
      <c r="F122" s="304"/>
      <c r="G122" s="304"/>
      <c r="H122" s="518"/>
    </row>
    <row r="123" spans="1:8" ht="14.25" customHeight="1" x14ac:dyDescent="0.2">
      <c r="A123" s="526" t="s">
        <v>91</v>
      </c>
      <c r="B123" s="526" t="s">
        <v>85</v>
      </c>
      <c r="C123" s="159" t="s">
        <v>425</v>
      </c>
      <c r="D123" s="320"/>
      <c r="E123" s="177"/>
      <c r="F123" s="288"/>
      <c r="G123" s="288"/>
      <c r="H123" s="220"/>
    </row>
    <row r="124" spans="1:8" ht="14.25" customHeight="1" x14ac:dyDescent="0.2">
      <c r="A124" s="520"/>
      <c r="B124" s="520"/>
      <c r="C124" s="159" t="s">
        <v>426</v>
      </c>
      <c r="D124" s="305"/>
      <c r="E124" s="178"/>
      <c r="F124" s="291"/>
      <c r="G124" s="306"/>
      <c r="H124" s="220"/>
    </row>
    <row r="125" spans="1:8" ht="14.25" customHeight="1" x14ac:dyDescent="0.2">
      <c r="A125" s="520"/>
      <c r="B125" s="520"/>
      <c r="C125" s="314" t="s">
        <v>422</v>
      </c>
      <c r="D125" s="291"/>
      <c r="E125" s="302" t="s">
        <v>121</v>
      </c>
      <c r="F125" s="291"/>
      <c r="G125" s="291"/>
      <c r="H125" s="220"/>
    </row>
    <row r="126" spans="1:8" ht="14.25" customHeight="1" x14ac:dyDescent="0.2">
      <c r="A126" s="520"/>
      <c r="B126" s="520"/>
      <c r="C126" s="156" t="s">
        <v>419</v>
      </c>
      <c r="D126" s="291"/>
      <c r="E126" s="178"/>
      <c r="F126" s="291"/>
      <c r="G126" s="291"/>
      <c r="H126" s="518" t="str">
        <f>H28</f>
        <v/>
      </c>
    </row>
    <row r="127" spans="1:8" ht="14.25" customHeight="1" x14ac:dyDescent="0.2">
      <c r="A127" s="520"/>
      <c r="B127" s="520"/>
      <c r="C127" s="156" t="s">
        <v>420</v>
      </c>
      <c r="D127" s="291"/>
      <c r="E127" s="178"/>
      <c r="F127" s="291"/>
      <c r="G127" s="291"/>
      <c r="H127" s="518"/>
    </row>
    <row r="128" spans="1:8" ht="14.25" customHeight="1" x14ac:dyDescent="0.2">
      <c r="A128" s="520"/>
      <c r="B128" s="520"/>
      <c r="C128" s="156" t="s">
        <v>375</v>
      </c>
      <c r="D128" s="291"/>
      <c r="E128" s="178"/>
      <c r="F128" s="291"/>
      <c r="G128" s="291"/>
      <c r="H128" s="518"/>
    </row>
    <row r="129" spans="1:8" ht="14.25" customHeight="1" x14ac:dyDescent="0.2">
      <c r="A129" s="520"/>
      <c r="B129" s="520"/>
      <c r="C129" s="313" t="s">
        <v>414</v>
      </c>
      <c r="D129" s="291"/>
      <c r="E129" s="302" t="s">
        <v>121</v>
      </c>
      <c r="F129" s="291"/>
      <c r="G129" s="291"/>
      <c r="H129" s="518"/>
    </row>
    <row r="130" spans="1:8" ht="14.25" customHeight="1" x14ac:dyDescent="0.2">
      <c r="A130" s="520"/>
      <c r="B130" s="520"/>
      <c r="C130" s="157" t="s">
        <v>376</v>
      </c>
      <c r="D130" s="291"/>
      <c r="E130" s="178"/>
      <c r="F130" s="291"/>
      <c r="G130" s="291"/>
      <c r="H130" s="518"/>
    </row>
    <row r="131" spans="1:8" ht="14.25" customHeight="1" x14ac:dyDescent="0.2">
      <c r="A131" s="520"/>
      <c r="B131" s="520"/>
      <c r="C131" s="157" t="s">
        <v>377</v>
      </c>
      <c r="D131" s="291"/>
      <c r="E131" s="178"/>
      <c r="F131" s="291"/>
      <c r="G131" s="291"/>
      <c r="H131" s="518"/>
    </row>
    <row r="132" spans="1:8" ht="14.25" customHeight="1" x14ac:dyDescent="0.2">
      <c r="A132" s="520"/>
      <c r="B132" s="520"/>
      <c r="C132" s="157" t="s">
        <v>378</v>
      </c>
      <c r="D132" s="291"/>
      <c r="E132" s="178"/>
      <c r="F132" s="291"/>
      <c r="G132" s="291"/>
      <c r="H132" s="518"/>
    </row>
    <row r="133" spans="1:8" ht="14.25" customHeight="1" x14ac:dyDescent="0.2">
      <c r="A133" s="520"/>
      <c r="B133" s="520"/>
      <c r="C133" s="313" t="s">
        <v>415</v>
      </c>
      <c r="D133" s="291"/>
      <c r="E133" s="302" t="s">
        <v>121</v>
      </c>
      <c r="F133" s="291"/>
      <c r="G133" s="291"/>
      <c r="H133" s="518"/>
    </row>
    <row r="134" spans="1:8" ht="14.25" customHeight="1" x14ac:dyDescent="0.2">
      <c r="A134" s="520"/>
      <c r="B134" s="520"/>
      <c r="C134" s="157" t="s">
        <v>439</v>
      </c>
      <c r="D134" s="291"/>
      <c r="E134" s="178"/>
      <c r="F134" s="291"/>
      <c r="G134" s="291"/>
      <c r="H134" s="518"/>
    </row>
    <row r="135" spans="1:8" ht="14.25" customHeight="1" x14ac:dyDescent="0.2">
      <c r="A135" s="520"/>
      <c r="B135" s="520"/>
      <c r="C135" s="157" t="s">
        <v>440</v>
      </c>
      <c r="D135" s="291"/>
      <c r="E135" s="178"/>
      <c r="F135" s="291"/>
      <c r="G135" s="291"/>
      <c r="H135" s="518"/>
    </row>
    <row r="136" spans="1:8" ht="14.25" customHeight="1" x14ac:dyDescent="0.2">
      <c r="A136" s="520"/>
      <c r="B136" s="520"/>
      <c r="C136" s="287" t="s">
        <v>97</v>
      </c>
      <c r="D136" s="291"/>
      <c r="E136" s="302" t="s">
        <v>121</v>
      </c>
      <c r="F136" s="291"/>
      <c r="G136" s="291"/>
      <c r="H136" s="518"/>
    </row>
    <row r="137" spans="1:8" ht="14.25" customHeight="1" x14ac:dyDescent="0.2">
      <c r="A137" s="520"/>
      <c r="B137" s="532"/>
      <c r="C137" s="159" t="s">
        <v>98</v>
      </c>
      <c r="D137" s="291"/>
      <c r="E137" s="178"/>
      <c r="F137" s="291"/>
      <c r="G137" s="291"/>
      <c r="H137" s="518"/>
    </row>
    <row r="138" spans="1:8" ht="14.25" customHeight="1" x14ac:dyDescent="0.2">
      <c r="A138" s="520"/>
      <c r="B138" s="532"/>
      <c r="C138" s="314" t="s">
        <v>99</v>
      </c>
      <c r="D138" s="291"/>
      <c r="E138" s="302" t="s">
        <v>121</v>
      </c>
      <c r="F138" s="291"/>
      <c r="G138" s="291"/>
      <c r="H138" s="518"/>
    </row>
    <row r="139" spans="1:8" ht="14.25" customHeight="1" x14ac:dyDescent="0.2">
      <c r="A139" s="520"/>
      <c r="B139" s="532"/>
      <c r="C139" s="313" t="s">
        <v>410</v>
      </c>
      <c r="D139" s="291"/>
      <c r="E139" s="302" t="s">
        <v>121</v>
      </c>
      <c r="F139" s="291"/>
      <c r="G139" s="291"/>
      <c r="H139" s="518"/>
    </row>
    <row r="140" spans="1:8" ht="14.25" customHeight="1" x14ac:dyDescent="0.2">
      <c r="A140" s="520"/>
      <c r="B140" s="532"/>
      <c r="C140" s="157" t="s">
        <v>439</v>
      </c>
      <c r="D140" s="291"/>
      <c r="E140" s="178"/>
      <c r="F140" s="291"/>
      <c r="G140" s="291"/>
      <c r="H140" s="518"/>
    </row>
    <row r="141" spans="1:8" ht="14.25" customHeight="1" x14ac:dyDescent="0.2">
      <c r="A141" s="520"/>
      <c r="B141" s="532"/>
      <c r="C141" s="157" t="s">
        <v>440</v>
      </c>
      <c r="D141" s="303"/>
      <c r="E141" s="179"/>
      <c r="F141" s="303"/>
      <c r="G141" s="303"/>
      <c r="H141" s="518"/>
    </row>
    <row r="142" spans="1:8" ht="14.25" customHeight="1" x14ac:dyDescent="0.2">
      <c r="A142" s="520"/>
      <c r="B142" s="533"/>
      <c r="C142" s="309" t="s">
        <v>100</v>
      </c>
      <c r="D142" s="307"/>
      <c r="E142" s="310">
        <f>E141+E140+E137+E135+E134+E132+E131+E130+E128+E127+E126+E124+E123</f>
        <v>0</v>
      </c>
      <c r="F142" s="304"/>
      <c r="G142" s="304"/>
      <c r="H142" s="518"/>
    </row>
    <row r="143" spans="1:8" ht="14.25" customHeight="1" x14ac:dyDescent="0.2">
      <c r="A143" s="527"/>
      <c r="B143" s="534" t="s">
        <v>101</v>
      </c>
      <c r="C143" s="535"/>
      <c r="D143" s="311"/>
      <c r="E143" s="312">
        <f>E122-E142</f>
        <v>0</v>
      </c>
      <c r="F143" s="304"/>
      <c r="G143" s="304"/>
      <c r="H143" s="220"/>
    </row>
    <row r="144" spans="1:8" ht="14.25" customHeight="1" x14ac:dyDescent="0.2">
      <c r="A144" s="526" t="s">
        <v>102</v>
      </c>
      <c r="B144" s="526" t="s">
        <v>92</v>
      </c>
      <c r="C144" s="159" t="s">
        <v>103</v>
      </c>
      <c r="D144" s="288"/>
      <c r="E144" s="177"/>
      <c r="F144" s="288"/>
      <c r="G144" s="288"/>
      <c r="H144" s="220"/>
    </row>
    <row r="145" spans="1:11" ht="14.25" customHeight="1" x14ac:dyDescent="0.2">
      <c r="A145" s="520"/>
      <c r="B145" s="520"/>
      <c r="C145" s="159" t="s">
        <v>104</v>
      </c>
      <c r="D145" s="291"/>
      <c r="E145" s="178"/>
      <c r="F145" s="291"/>
      <c r="G145" s="291"/>
      <c r="H145" s="220"/>
    </row>
    <row r="146" spans="1:11" ht="14.25" customHeight="1" x14ac:dyDescent="0.15">
      <c r="A146" s="520"/>
      <c r="B146" s="520"/>
      <c r="C146" s="159" t="s">
        <v>427</v>
      </c>
      <c r="D146" s="291"/>
      <c r="E146" s="178"/>
      <c r="F146" s="291"/>
      <c r="G146" s="291"/>
      <c r="H146" s="221"/>
    </row>
    <row r="147" spans="1:11" ht="14.25" customHeight="1" x14ac:dyDescent="0.15">
      <c r="A147" s="520"/>
      <c r="B147" s="520"/>
      <c r="C147" s="159" t="s">
        <v>428</v>
      </c>
      <c r="D147" s="291"/>
      <c r="E147" s="178"/>
      <c r="F147" s="291"/>
      <c r="G147" s="291"/>
      <c r="H147" s="221"/>
    </row>
    <row r="148" spans="1:11" ht="14.25" customHeight="1" x14ac:dyDescent="0.15">
      <c r="A148" s="520"/>
      <c r="B148" s="520"/>
      <c r="C148" s="287" t="s">
        <v>105</v>
      </c>
      <c r="D148" s="291"/>
      <c r="E148" s="302" t="s">
        <v>121</v>
      </c>
      <c r="F148" s="291"/>
      <c r="G148" s="291"/>
      <c r="H148" s="221"/>
    </row>
    <row r="149" spans="1:11" ht="14.25" customHeight="1" x14ac:dyDescent="0.15">
      <c r="A149" s="520"/>
      <c r="B149" s="520"/>
      <c r="C149" s="287" t="s">
        <v>429</v>
      </c>
      <c r="D149" s="291" t="s">
        <v>120</v>
      </c>
      <c r="E149" s="302" t="s">
        <v>121</v>
      </c>
      <c r="F149" s="291"/>
      <c r="G149" s="291"/>
      <c r="H149" s="221"/>
    </row>
    <row r="150" spans="1:11" ht="14.25" customHeight="1" x14ac:dyDescent="0.2">
      <c r="A150" s="520"/>
      <c r="B150" s="520"/>
      <c r="C150" s="159" t="s">
        <v>106</v>
      </c>
      <c r="D150" s="291"/>
      <c r="E150" s="178"/>
      <c r="F150" s="291"/>
      <c r="G150" s="291"/>
      <c r="H150" s="518" t="str">
        <f>H28</f>
        <v/>
      </c>
    </row>
    <row r="151" spans="1:11" ht="14.25" customHeight="1" x14ac:dyDescent="0.2">
      <c r="A151" s="520"/>
      <c r="B151" s="520"/>
      <c r="C151" s="287" t="s">
        <v>107</v>
      </c>
      <c r="D151" s="291"/>
      <c r="E151" s="302" t="s">
        <v>121</v>
      </c>
      <c r="F151" s="291"/>
      <c r="G151" s="291"/>
      <c r="H151" s="518"/>
    </row>
    <row r="152" spans="1:11" ht="14.25" customHeight="1" x14ac:dyDescent="0.2">
      <c r="A152" s="520"/>
      <c r="B152" s="520"/>
      <c r="C152" s="308" t="s">
        <v>411</v>
      </c>
      <c r="D152" s="291"/>
      <c r="E152" s="302" t="s">
        <v>121</v>
      </c>
      <c r="F152" s="291"/>
      <c r="G152" s="291"/>
      <c r="H152" s="518"/>
    </row>
    <row r="153" spans="1:11" ht="46.5" customHeight="1" x14ac:dyDescent="0.2">
      <c r="A153" s="520"/>
      <c r="B153" s="520"/>
      <c r="C153" s="297" t="s">
        <v>236</v>
      </c>
      <c r="D153" s="296"/>
      <c r="E153" s="297" t="s">
        <v>236</v>
      </c>
      <c r="F153" s="291"/>
      <c r="G153" s="291"/>
      <c r="H153" s="518"/>
    </row>
    <row r="154" spans="1:11" ht="14.25" customHeight="1" x14ac:dyDescent="0.15">
      <c r="A154" s="520"/>
      <c r="B154" s="527"/>
      <c r="C154" s="309" t="s">
        <v>119</v>
      </c>
      <c r="D154" s="307"/>
      <c r="E154" s="310">
        <f>E150+E147+E146+E145+E144</f>
        <v>0</v>
      </c>
      <c r="F154" s="304"/>
      <c r="G154" s="304"/>
      <c r="H154" s="518"/>
      <c r="I154" s="146"/>
      <c r="J154" s="146"/>
      <c r="K154" s="146"/>
    </row>
    <row r="155" spans="1:11" ht="14.25" customHeight="1" x14ac:dyDescent="0.15">
      <c r="A155" s="520"/>
      <c r="B155" s="526" t="s">
        <v>85</v>
      </c>
      <c r="C155" s="159" t="s">
        <v>108</v>
      </c>
      <c r="D155" s="288"/>
      <c r="E155" s="177"/>
      <c r="F155" s="288"/>
      <c r="G155" s="288"/>
      <c r="H155" s="518"/>
      <c r="I155" s="146"/>
      <c r="J155" s="146"/>
      <c r="K155" s="146"/>
    </row>
    <row r="156" spans="1:11" ht="14.25" customHeight="1" x14ac:dyDescent="0.15">
      <c r="A156" s="520"/>
      <c r="B156" s="520"/>
      <c r="C156" s="159" t="s">
        <v>430</v>
      </c>
      <c r="D156" s="305"/>
      <c r="E156" s="178"/>
      <c r="F156" s="291"/>
      <c r="G156" s="306"/>
      <c r="H156" s="518"/>
      <c r="I156" s="146"/>
      <c r="J156" s="146"/>
      <c r="K156" s="146"/>
    </row>
    <row r="157" spans="1:11" ht="14.25" customHeight="1" x14ac:dyDescent="0.15">
      <c r="A157" s="520"/>
      <c r="B157" s="520"/>
      <c r="C157" s="159" t="s">
        <v>431</v>
      </c>
      <c r="D157" s="305"/>
      <c r="E157" s="178"/>
      <c r="F157" s="291"/>
      <c r="G157" s="306"/>
      <c r="H157" s="518"/>
      <c r="I157" s="146"/>
      <c r="J157" s="146"/>
      <c r="K157" s="146"/>
    </row>
    <row r="158" spans="1:11" ht="14.25" customHeight="1" x14ac:dyDescent="0.15">
      <c r="A158" s="520"/>
      <c r="B158" s="520"/>
      <c r="C158" s="287" t="s">
        <v>109</v>
      </c>
      <c r="D158" s="291"/>
      <c r="E158" s="302" t="s">
        <v>121</v>
      </c>
      <c r="F158" s="291"/>
      <c r="G158" s="291"/>
      <c r="H158" s="518"/>
      <c r="I158" s="146"/>
      <c r="J158" s="146"/>
      <c r="K158" s="146"/>
    </row>
    <row r="159" spans="1:11" ht="14.25" customHeight="1" x14ac:dyDescent="0.15">
      <c r="A159" s="520"/>
      <c r="B159" s="520"/>
      <c r="C159" s="287" t="s">
        <v>342</v>
      </c>
      <c r="D159" s="305"/>
      <c r="E159" s="302" t="s">
        <v>121</v>
      </c>
      <c r="F159" s="291"/>
      <c r="G159" s="291"/>
      <c r="H159" s="518"/>
      <c r="I159" s="146"/>
      <c r="J159" s="146"/>
      <c r="K159" s="146"/>
    </row>
    <row r="160" spans="1:11" ht="46.5" customHeight="1" x14ac:dyDescent="0.15">
      <c r="A160" s="520"/>
      <c r="B160" s="520"/>
      <c r="C160" s="537" t="s">
        <v>236</v>
      </c>
      <c r="D160" s="296"/>
      <c r="E160" s="297" t="s">
        <v>236</v>
      </c>
      <c r="F160" s="291"/>
      <c r="G160" s="291"/>
      <c r="H160" s="518"/>
      <c r="I160" s="146"/>
      <c r="J160" s="146"/>
      <c r="K160" s="146"/>
    </row>
    <row r="161" spans="1:11" ht="60" customHeight="1" x14ac:dyDescent="0.15">
      <c r="A161" s="520"/>
      <c r="B161" s="520"/>
      <c r="C161" s="538"/>
      <c r="D161" s="515" t="str">
        <f>IF(作業２!$I$3=4,"その他の園については、以下に入力してください。",IF(作業２!$I$3=3,"その他の２園について、以下に入力してください。",IF(作業２!$I$3=2,"もうひとつの園について、以下に入力してください。",IF(作業２!$I$3=1,"入力は終わりです。          「１園目印刷」のシートを印刷してください。",""))))</f>
        <v/>
      </c>
      <c r="E161" s="516"/>
      <c r="F161" s="516"/>
      <c r="G161" s="517"/>
      <c r="H161" s="518"/>
      <c r="I161" s="146"/>
      <c r="J161" s="146"/>
      <c r="K161" s="146"/>
    </row>
    <row r="162" spans="1:11" ht="20.100000000000001" customHeight="1" x14ac:dyDescent="0.2">
      <c r="A162" s="527"/>
      <c r="B162" s="528"/>
      <c r="C162" s="529"/>
      <c r="D162" s="515"/>
      <c r="E162" s="516"/>
      <c r="F162" s="516"/>
      <c r="G162" s="517"/>
      <c r="H162" s="518"/>
    </row>
    <row r="163" spans="1:11" ht="14.25" customHeight="1" x14ac:dyDescent="0.2">
      <c r="A163" s="536"/>
      <c r="B163" s="536"/>
      <c r="C163" s="536"/>
      <c r="D163" s="536"/>
      <c r="E163" s="536"/>
      <c r="F163" s="536"/>
      <c r="G163" s="536"/>
      <c r="H163" s="220"/>
    </row>
    <row r="164" spans="1:11" ht="14.25" customHeight="1" x14ac:dyDescent="0.15">
      <c r="A164" s="327"/>
      <c r="B164" s="327"/>
      <c r="C164" s="328"/>
      <c r="D164" s="328"/>
      <c r="E164" s="326"/>
      <c r="F164" s="327"/>
      <c r="G164" s="327"/>
      <c r="H164" s="220"/>
    </row>
    <row r="165" spans="1:11" ht="14.25" customHeight="1" x14ac:dyDescent="0.2">
      <c r="A165" s="526" t="s">
        <v>70</v>
      </c>
      <c r="B165" s="526" t="s">
        <v>71</v>
      </c>
      <c r="C165" s="329" t="s">
        <v>72</v>
      </c>
      <c r="D165" s="288"/>
      <c r="E165" s="289"/>
      <c r="F165" s="288"/>
      <c r="G165" s="288"/>
      <c r="H165" s="220"/>
    </row>
    <row r="166" spans="1:11" ht="14.25" customHeight="1" x14ac:dyDescent="0.2">
      <c r="A166" s="520"/>
      <c r="B166" s="520"/>
      <c r="C166" s="290" t="s">
        <v>343</v>
      </c>
      <c r="D166" s="291"/>
      <c r="E166" s="292"/>
      <c r="F166" s="291"/>
      <c r="G166" s="291"/>
      <c r="H166" s="220"/>
    </row>
    <row r="167" spans="1:11" ht="15" customHeight="1" x14ac:dyDescent="0.2">
      <c r="A167" s="520"/>
      <c r="B167" s="520"/>
      <c r="C167" s="293" t="s">
        <v>238</v>
      </c>
      <c r="D167" s="291"/>
      <c r="E167" s="292"/>
      <c r="F167" s="291"/>
      <c r="G167" s="291"/>
      <c r="H167" s="220"/>
    </row>
    <row r="168" spans="1:11" ht="15" customHeight="1" x14ac:dyDescent="0.2">
      <c r="A168" s="520"/>
      <c r="B168" s="520"/>
      <c r="C168" s="294" t="s">
        <v>237</v>
      </c>
      <c r="D168" s="291"/>
      <c r="E168" s="292"/>
      <c r="F168" s="291"/>
      <c r="G168" s="291"/>
      <c r="H168" s="220"/>
    </row>
    <row r="169" spans="1:11" ht="15" customHeight="1" x14ac:dyDescent="0.2">
      <c r="A169" s="520"/>
      <c r="B169" s="520"/>
      <c r="C169" s="295" t="s">
        <v>238</v>
      </c>
      <c r="D169" s="296"/>
      <c r="E169" s="297" t="s">
        <v>236</v>
      </c>
      <c r="F169" s="291"/>
      <c r="G169" s="291"/>
      <c r="H169" s="220"/>
    </row>
    <row r="170" spans="1:11" ht="12.9" customHeight="1" x14ac:dyDescent="0.2">
      <c r="A170" s="520"/>
      <c r="B170" s="520"/>
      <c r="C170" s="298" t="s">
        <v>344</v>
      </c>
      <c r="D170" s="291"/>
      <c r="E170" s="292"/>
      <c r="F170" s="291"/>
      <c r="G170" s="291"/>
      <c r="H170" s="220"/>
    </row>
    <row r="171" spans="1:11" ht="12.9" customHeight="1" x14ac:dyDescent="0.2">
      <c r="A171" s="520"/>
      <c r="B171" s="520"/>
      <c r="C171" s="298" t="s">
        <v>379</v>
      </c>
      <c r="D171" s="291"/>
      <c r="E171" s="292"/>
      <c r="F171" s="291"/>
      <c r="G171" s="291"/>
      <c r="H171" s="220"/>
    </row>
    <row r="172" spans="1:11" ht="12.9" customHeight="1" x14ac:dyDescent="0.2">
      <c r="A172" s="520"/>
      <c r="B172" s="520"/>
      <c r="C172" s="287" t="s">
        <v>74</v>
      </c>
      <c r="D172" s="291"/>
      <c r="E172" s="292"/>
      <c r="F172" s="291"/>
      <c r="G172" s="291"/>
      <c r="H172" s="220"/>
    </row>
    <row r="173" spans="1:11" ht="12.9" customHeight="1" x14ac:dyDescent="0.2">
      <c r="A173" s="520"/>
      <c r="B173" s="520" t="s">
        <v>76</v>
      </c>
      <c r="C173" s="299" t="s">
        <v>345</v>
      </c>
      <c r="D173" s="291"/>
      <c r="E173" s="292"/>
      <c r="F173" s="291"/>
      <c r="G173" s="291"/>
      <c r="H173" s="220"/>
    </row>
    <row r="174" spans="1:11" ht="12.9" customHeight="1" x14ac:dyDescent="0.2">
      <c r="A174" s="520"/>
      <c r="B174" s="520"/>
      <c r="C174" s="298" t="s">
        <v>380</v>
      </c>
      <c r="D174" s="291"/>
      <c r="E174" s="292"/>
      <c r="F174" s="291"/>
      <c r="G174" s="291"/>
      <c r="H174" s="220"/>
    </row>
    <row r="175" spans="1:11" ht="12.9" customHeight="1" x14ac:dyDescent="0.2">
      <c r="A175" s="520"/>
      <c r="B175" s="520"/>
      <c r="C175" s="298" t="s">
        <v>346</v>
      </c>
      <c r="D175" s="291"/>
      <c r="E175" s="292"/>
      <c r="F175" s="291"/>
      <c r="G175" s="291"/>
      <c r="H175" s="220"/>
    </row>
    <row r="176" spans="1:11" ht="12.9" customHeight="1" x14ac:dyDescent="0.2">
      <c r="A176" s="520"/>
      <c r="B176" s="520"/>
      <c r="C176" s="299" t="s">
        <v>347</v>
      </c>
      <c r="D176" s="291"/>
      <c r="E176" s="292"/>
      <c r="F176" s="291"/>
      <c r="G176" s="291"/>
      <c r="H176" s="220"/>
    </row>
    <row r="177" spans="1:8" ht="12.9" customHeight="1" x14ac:dyDescent="0.2">
      <c r="A177" s="520"/>
      <c r="B177" s="520"/>
      <c r="C177" s="299" t="s">
        <v>348</v>
      </c>
      <c r="D177" s="291"/>
      <c r="E177" s="292"/>
      <c r="F177" s="291"/>
      <c r="G177" s="291"/>
      <c r="H177" s="220"/>
    </row>
    <row r="178" spans="1:8" ht="12.9" customHeight="1" x14ac:dyDescent="0.2">
      <c r="A178" s="520"/>
      <c r="B178" s="520"/>
      <c r="C178" s="298" t="s">
        <v>381</v>
      </c>
      <c r="D178" s="291"/>
      <c r="E178" s="292"/>
      <c r="F178" s="291"/>
      <c r="G178" s="291"/>
      <c r="H178" s="220"/>
    </row>
    <row r="179" spans="1:8" ht="12.9" customHeight="1" x14ac:dyDescent="0.2">
      <c r="A179" s="520"/>
      <c r="B179" s="520"/>
      <c r="C179" s="298" t="s">
        <v>382</v>
      </c>
      <c r="D179" s="291"/>
      <c r="E179" s="292"/>
      <c r="F179" s="291"/>
      <c r="G179" s="291"/>
      <c r="H179" s="220"/>
    </row>
    <row r="180" spans="1:8" ht="12.9" customHeight="1" x14ac:dyDescent="0.2">
      <c r="A180" s="520"/>
      <c r="B180" s="520"/>
      <c r="C180" s="298" t="s">
        <v>383</v>
      </c>
      <c r="D180" s="291"/>
      <c r="E180" s="292"/>
      <c r="F180" s="291"/>
      <c r="G180" s="291"/>
      <c r="H180" s="220"/>
    </row>
    <row r="181" spans="1:8" ht="12.9" customHeight="1" x14ac:dyDescent="0.2">
      <c r="A181" s="520"/>
      <c r="B181" s="520"/>
      <c r="C181" s="298" t="s">
        <v>384</v>
      </c>
      <c r="D181" s="551" t="str">
        <f ca="1">IF(作業２!F75=1,"２園目は入力不要です。",IF(作業２!F10="","",CONCATENATE("ここから「",H185,"」について入力してください")))</f>
        <v/>
      </c>
      <c r="E181" s="552"/>
      <c r="F181" s="552"/>
      <c r="G181" s="553"/>
      <c r="H181" s="220"/>
    </row>
    <row r="182" spans="1:8" ht="12.9" customHeight="1" x14ac:dyDescent="0.2">
      <c r="A182" s="520"/>
      <c r="B182" s="520"/>
      <c r="C182" s="298" t="s">
        <v>379</v>
      </c>
      <c r="D182" s="554"/>
      <c r="E182" s="555"/>
      <c r="F182" s="555"/>
      <c r="G182" s="556"/>
      <c r="H182" s="220"/>
    </row>
    <row r="183" spans="1:8" ht="13.8" x14ac:dyDescent="0.2">
      <c r="A183" s="520"/>
      <c r="B183" s="520"/>
      <c r="C183" s="300" t="s">
        <v>77</v>
      </c>
      <c r="D183" s="557"/>
      <c r="E183" s="558"/>
      <c r="F183" s="558"/>
      <c r="G183" s="559"/>
      <c r="H183" s="220"/>
    </row>
    <row r="184" spans="1:8" x14ac:dyDescent="0.2">
      <c r="A184" s="520"/>
      <c r="B184" s="520"/>
      <c r="C184" s="301" t="s">
        <v>349</v>
      </c>
      <c r="D184" s="291"/>
      <c r="E184" s="302" t="s">
        <v>26</v>
      </c>
      <c r="F184" s="291"/>
      <c r="G184" s="291"/>
      <c r="H184" s="220"/>
    </row>
    <row r="185" spans="1:8" x14ac:dyDescent="0.2">
      <c r="A185" s="520"/>
      <c r="B185" s="520"/>
      <c r="C185" s="160" t="s">
        <v>350</v>
      </c>
      <c r="D185" s="291"/>
      <c r="E185" s="175"/>
      <c r="F185" s="291"/>
      <c r="G185" s="291"/>
      <c r="H185" s="519" t="str">
        <f>IF(作業２!F10="","",作業２!F10)</f>
        <v/>
      </c>
    </row>
    <row r="186" spans="1:8" x14ac:dyDescent="0.2">
      <c r="A186" s="520"/>
      <c r="B186" s="520"/>
      <c r="C186" s="160" t="s">
        <v>351</v>
      </c>
      <c r="D186" s="291"/>
      <c r="E186" s="175"/>
      <c r="F186" s="291"/>
      <c r="G186" s="291"/>
      <c r="H186" s="519"/>
    </row>
    <row r="187" spans="1:8" x14ac:dyDescent="0.2">
      <c r="A187" s="520"/>
      <c r="B187" s="520"/>
      <c r="C187" s="301" t="s">
        <v>78</v>
      </c>
      <c r="D187" s="291"/>
      <c r="E187" s="302" t="s">
        <v>26</v>
      </c>
      <c r="F187" s="291"/>
      <c r="G187" s="291"/>
      <c r="H187" s="519"/>
    </row>
    <row r="188" spans="1:8" x14ac:dyDescent="0.2">
      <c r="A188" s="520"/>
      <c r="B188" s="520"/>
      <c r="C188" s="160" t="s">
        <v>352</v>
      </c>
      <c r="D188" s="291"/>
      <c r="E188" s="175"/>
      <c r="F188" s="291"/>
      <c r="G188" s="291"/>
      <c r="H188" s="519"/>
    </row>
    <row r="189" spans="1:8" x14ac:dyDescent="0.2">
      <c r="A189" s="520"/>
      <c r="B189" s="520"/>
      <c r="C189" s="160" t="s">
        <v>351</v>
      </c>
      <c r="D189" s="291"/>
      <c r="E189" s="175"/>
      <c r="F189" s="291"/>
      <c r="G189" s="291"/>
      <c r="H189" s="519"/>
    </row>
    <row r="190" spans="1:8" x14ac:dyDescent="0.2">
      <c r="A190" s="520"/>
      <c r="B190" s="520"/>
      <c r="C190" s="301" t="s">
        <v>353</v>
      </c>
      <c r="D190" s="291"/>
      <c r="E190" s="302" t="s">
        <v>26</v>
      </c>
      <c r="F190" s="291"/>
      <c r="G190" s="291"/>
      <c r="H190" s="519"/>
    </row>
    <row r="191" spans="1:8" x14ac:dyDescent="0.2">
      <c r="A191" s="520"/>
      <c r="B191" s="520"/>
      <c r="C191" s="160" t="s">
        <v>354</v>
      </c>
      <c r="D191" s="291"/>
      <c r="E191" s="175"/>
      <c r="F191" s="291"/>
      <c r="G191" s="291"/>
      <c r="H191" s="519"/>
    </row>
    <row r="192" spans="1:8" x14ac:dyDescent="0.2">
      <c r="A192" s="520"/>
      <c r="B192" s="520"/>
      <c r="C192" s="160" t="s">
        <v>351</v>
      </c>
      <c r="D192" s="291"/>
      <c r="E192" s="175"/>
      <c r="F192" s="291"/>
      <c r="G192" s="291"/>
      <c r="H192" s="519"/>
    </row>
    <row r="193" spans="1:8" x14ac:dyDescent="0.2">
      <c r="A193" s="520"/>
      <c r="B193" s="520"/>
      <c r="C193" s="301" t="s">
        <v>79</v>
      </c>
      <c r="D193" s="291"/>
      <c r="E193" s="302" t="s">
        <v>26</v>
      </c>
      <c r="F193" s="291"/>
      <c r="G193" s="291"/>
      <c r="H193" s="519"/>
    </row>
    <row r="194" spans="1:8" x14ac:dyDescent="0.2">
      <c r="A194" s="520"/>
      <c r="B194" s="520"/>
      <c r="C194" s="160" t="s">
        <v>355</v>
      </c>
      <c r="D194" s="291"/>
      <c r="E194" s="175"/>
      <c r="F194" s="291"/>
      <c r="G194" s="291"/>
      <c r="H194" s="519"/>
    </row>
    <row r="195" spans="1:8" x14ac:dyDescent="0.2">
      <c r="A195" s="520"/>
      <c r="B195" s="520"/>
      <c r="C195" s="160" t="s">
        <v>351</v>
      </c>
      <c r="D195" s="291"/>
      <c r="E195" s="175"/>
      <c r="F195" s="291"/>
      <c r="G195" s="291"/>
      <c r="H195" s="519"/>
    </row>
    <row r="196" spans="1:8" x14ac:dyDescent="0.2">
      <c r="A196" s="520"/>
      <c r="B196" s="520"/>
      <c r="C196" s="161" t="s">
        <v>356</v>
      </c>
      <c r="D196" s="291"/>
      <c r="E196" s="175"/>
      <c r="F196" s="291"/>
      <c r="G196" s="291"/>
      <c r="H196" s="519"/>
    </row>
    <row r="197" spans="1:8" x14ac:dyDescent="0.2">
      <c r="A197" s="520"/>
      <c r="B197" s="520"/>
      <c r="C197" s="301" t="s">
        <v>385</v>
      </c>
      <c r="D197" s="291"/>
      <c r="E197" s="302" t="s">
        <v>26</v>
      </c>
      <c r="F197" s="291"/>
      <c r="G197" s="291"/>
      <c r="H197" s="519"/>
    </row>
    <row r="198" spans="1:8" x14ac:dyDescent="0.2">
      <c r="A198" s="520"/>
      <c r="B198" s="520"/>
      <c r="C198" s="160" t="s">
        <v>357</v>
      </c>
      <c r="D198" s="291"/>
      <c r="E198" s="175"/>
      <c r="F198" s="291"/>
      <c r="G198" s="291"/>
      <c r="H198" s="519"/>
    </row>
    <row r="199" spans="1:8" x14ac:dyDescent="0.2">
      <c r="A199" s="520"/>
      <c r="B199" s="520"/>
      <c r="C199" s="160" t="s">
        <v>358</v>
      </c>
      <c r="D199" s="291"/>
      <c r="E199" s="175"/>
      <c r="F199" s="291"/>
      <c r="G199" s="291"/>
      <c r="H199" s="519"/>
    </row>
    <row r="200" spans="1:8" x14ac:dyDescent="0.2">
      <c r="A200" s="520"/>
      <c r="B200" s="520"/>
      <c r="C200" s="160" t="s">
        <v>359</v>
      </c>
      <c r="D200" s="291"/>
      <c r="E200" s="175"/>
      <c r="F200" s="291"/>
      <c r="G200" s="291"/>
      <c r="H200" s="519"/>
    </row>
    <row r="201" spans="1:8" x14ac:dyDescent="0.2">
      <c r="A201" s="520"/>
      <c r="B201" s="520"/>
      <c r="C201" s="161" t="s">
        <v>347</v>
      </c>
      <c r="D201" s="291"/>
      <c r="E201" s="175"/>
      <c r="F201" s="291"/>
      <c r="G201" s="291"/>
      <c r="H201" s="519"/>
    </row>
    <row r="202" spans="1:8" x14ac:dyDescent="0.2">
      <c r="A202" s="520"/>
      <c r="B202" s="520"/>
      <c r="C202" s="301" t="s">
        <v>73</v>
      </c>
      <c r="D202" s="291"/>
      <c r="E202" s="302" t="s">
        <v>26</v>
      </c>
      <c r="F202" s="291"/>
      <c r="G202" s="291"/>
      <c r="H202" s="235"/>
    </row>
    <row r="203" spans="1:8" x14ac:dyDescent="0.2">
      <c r="A203" s="520"/>
      <c r="B203" s="520"/>
      <c r="C203" s="160" t="s">
        <v>381</v>
      </c>
      <c r="D203" s="291"/>
      <c r="E203" s="175"/>
      <c r="F203" s="291"/>
      <c r="G203" s="291"/>
      <c r="H203" s="235"/>
    </row>
    <row r="204" spans="1:8" x14ac:dyDescent="0.2">
      <c r="A204" s="520"/>
      <c r="B204" s="520"/>
      <c r="C204" s="160" t="s">
        <v>382</v>
      </c>
      <c r="D204" s="291"/>
      <c r="E204" s="175"/>
      <c r="F204" s="291"/>
      <c r="G204" s="291"/>
      <c r="H204" s="235"/>
    </row>
    <row r="205" spans="1:8" x14ac:dyDescent="0.2">
      <c r="A205" s="520"/>
      <c r="B205" s="520"/>
      <c r="C205" s="160" t="s">
        <v>383</v>
      </c>
      <c r="D205" s="291"/>
      <c r="E205" s="175"/>
      <c r="F205" s="291"/>
      <c r="G205" s="291"/>
      <c r="H205" s="235"/>
    </row>
    <row r="206" spans="1:8" x14ac:dyDescent="0.2">
      <c r="A206" s="520"/>
      <c r="B206" s="520"/>
      <c r="C206" s="160" t="s">
        <v>384</v>
      </c>
      <c r="D206" s="291"/>
      <c r="E206" s="175"/>
      <c r="F206" s="291"/>
      <c r="G206" s="291"/>
      <c r="H206" s="235"/>
    </row>
    <row r="207" spans="1:8" x14ac:dyDescent="0.2">
      <c r="A207" s="520"/>
      <c r="B207" s="520"/>
      <c r="C207" s="160" t="s">
        <v>360</v>
      </c>
      <c r="D207" s="291"/>
      <c r="E207" s="175"/>
      <c r="F207" s="291"/>
      <c r="G207" s="291"/>
      <c r="H207" s="235"/>
    </row>
    <row r="208" spans="1:8" x14ac:dyDescent="0.2">
      <c r="A208" s="520"/>
      <c r="B208" s="520"/>
      <c r="C208" s="160" t="s">
        <v>379</v>
      </c>
      <c r="D208" s="291"/>
      <c r="E208" s="175"/>
      <c r="F208" s="291"/>
      <c r="G208" s="291"/>
      <c r="H208" s="519" t="str">
        <f>H185</f>
        <v/>
      </c>
    </row>
    <row r="209" spans="1:8" ht="46.5" customHeight="1" x14ac:dyDescent="0.2">
      <c r="A209" s="520"/>
      <c r="B209" s="520"/>
      <c r="C209" s="297" t="s">
        <v>236</v>
      </c>
      <c r="D209" s="296"/>
      <c r="E209" s="297" t="s">
        <v>236</v>
      </c>
      <c r="F209" s="291"/>
      <c r="G209" s="291"/>
      <c r="H209" s="519"/>
    </row>
    <row r="210" spans="1:8" x14ac:dyDescent="0.2">
      <c r="A210" s="520"/>
      <c r="B210" s="520"/>
      <c r="C210" s="314" t="s">
        <v>80</v>
      </c>
      <c r="D210" s="291"/>
      <c r="E210" s="302" t="s">
        <v>26</v>
      </c>
      <c r="F210" s="291"/>
      <c r="G210" s="291"/>
      <c r="H210" s="519"/>
    </row>
    <row r="211" spans="1:8" x14ac:dyDescent="0.2">
      <c r="A211" s="520"/>
      <c r="B211" s="520"/>
      <c r="C211" s="161" t="s">
        <v>361</v>
      </c>
      <c r="D211" s="291"/>
      <c r="E211" s="175"/>
      <c r="F211" s="291"/>
      <c r="G211" s="291"/>
      <c r="H211" s="519"/>
    </row>
    <row r="212" spans="1:8" x14ac:dyDescent="0.2">
      <c r="A212" s="520"/>
      <c r="B212" s="520"/>
      <c r="C212" s="161" t="s">
        <v>362</v>
      </c>
      <c r="D212" s="291"/>
      <c r="E212" s="175"/>
      <c r="F212" s="291"/>
      <c r="G212" s="291"/>
      <c r="H212" s="519"/>
    </row>
    <row r="213" spans="1:8" x14ac:dyDescent="0.2">
      <c r="A213" s="520"/>
      <c r="B213" s="520"/>
      <c r="C213" s="162" t="s">
        <v>81</v>
      </c>
      <c r="D213" s="291"/>
      <c r="E213" s="175"/>
      <c r="F213" s="291"/>
      <c r="G213" s="291"/>
      <c r="H213" s="519"/>
    </row>
    <row r="214" spans="1:8" x14ac:dyDescent="0.2">
      <c r="A214" s="520"/>
      <c r="B214" s="520"/>
      <c r="C214" s="162" t="s">
        <v>82</v>
      </c>
      <c r="D214" s="291"/>
      <c r="E214" s="175"/>
      <c r="F214" s="291"/>
      <c r="G214" s="291"/>
      <c r="H214" s="519"/>
    </row>
    <row r="215" spans="1:8" x14ac:dyDescent="0.2">
      <c r="A215" s="520"/>
      <c r="B215" s="520"/>
      <c r="C215" s="162" t="s">
        <v>413</v>
      </c>
      <c r="D215" s="291" t="s">
        <v>111</v>
      </c>
      <c r="E215" s="175"/>
      <c r="F215" s="291"/>
      <c r="G215" s="291"/>
      <c r="H215" s="519"/>
    </row>
    <row r="216" spans="1:8" x14ac:dyDescent="0.2">
      <c r="A216" s="520"/>
      <c r="B216" s="520"/>
      <c r="C216" s="314" t="s">
        <v>83</v>
      </c>
      <c r="D216" s="291"/>
      <c r="E216" s="302" t="s">
        <v>26</v>
      </c>
      <c r="F216" s="291"/>
      <c r="G216" s="291"/>
      <c r="H216" s="519"/>
    </row>
    <row r="217" spans="1:8" x14ac:dyDescent="0.2">
      <c r="A217" s="520"/>
      <c r="B217" s="520"/>
      <c r="C217" s="161" t="s">
        <v>363</v>
      </c>
      <c r="D217" s="291"/>
      <c r="E217" s="175"/>
      <c r="F217" s="291"/>
      <c r="G217" s="291"/>
      <c r="H217" s="519"/>
    </row>
    <row r="218" spans="1:8" x14ac:dyDescent="0.2">
      <c r="A218" s="520"/>
      <c r="B218" s="520"/>
      <c r="C218" s="161" t="s">
        <v>364</v>
      </c>
      <c r="D218" s="291"/>
      <c r="E218" s="175"/>
      <c r="F218" s="291"/>
      <c r="G218" s="291"/>
      <c r="H218" s="519"/>
    </row>
    <row r="219" spans="1:8" x14ac:dyDescent="0.2">
      <c r="A219" s="520"/>
      <c r="B219" s="520"/>
      <c r="C219" s="161" t="s">
        <v>365</v>
      </c>
      <c r="D219" s="291"/>
      <c r="E219" s="175"/>
      <c r="F219" s="291"/>
      <c r="G219" s="291"/>
      <c r="H219" s="519"/>
    </row>
    <row r="220" spans="1:8" x14ac:dyDescent="0.2">
      <c r="A220" s="520"/>
      <c r="B220" s="520"/>
      <c r="C220" s="162" t="s">
        <v>84</v>
      </c>
      <c r="D220" s="291"/>
      <c r="E220" s="302" t="s">
        <v>26</v>
      </c>
      <c r="F220" s="291"/>
      <c r="G220" s="291"/>
      <c r="H220" s="519"/>
    </row>
    <row r="221" spans="1:8" x14ac:dyDescent="0.2">
      <c r="A221" s="520"/>
      <c r="B221" s="520"/>
      <c r="C221" s="161" t="s">
        <v>386</v>
      </c>
      <c r="D221" s="291"/>
      <c r="E221" s="175"/>
      <c r="F221" s="291"/>
      <c r="G221" s="291"/>
      <c r="H221" s="519"/>
    </row>
    <row r="222" spans="1:8" x14ac:dyDescent="0.2">
      <c r="A222" s="520"/>
      <c r="B222" s="520"/>
      <c r="C222" s="299" t="s">
        <v>387</v>
      </c>
      <c r="D222" s="291"/>
      <c r="E222" s="302" t="s">
        <v>121</v>
      </c>
      <c r="F222" s="291"/>
      <c r="G222" s="291"/>
      <c r="H222" s="519"/>
    </row>
    <row r="223" spans="1:8" x14ac:dyDescent="0.2">
      <c r="A223" s="520"/>
      <c r="B223" s="520"/>
      <c r="C223" s="321" t="s">
        <v>366</v>
      </c>
      <c r="D223" s="303"/>
      <c r="E223" s="302" t="s">
        <v>121</v>
      </c>
      <c r="F223" s="303"/>
      <c r="G223" s="303"/>
      <c r="H223" s="519"/>
    </row>
    <row r="224" spans="1:8" x14ac:dyDescent="0.2">
      <c r="A224" s="520"/>
      <c r="B224" s="527"/>
      <c r="C224" s="309" t="s">
        <v>116</v>
      </c>
      <c r="D224" s="307"/>
      <c r="E224" s="310">
        <f>E221+E219+E218+E217+E215+E214+E213+E212+E211+E208+E207+E206+E205+E204+E203+E201+E200+E199+E198+E196+E195+E194+E192+E191+E189+E188+E186+E185</f>
        <v>0</v>
      </c>
      <c r="F224" s="304"/>
      <c r="G224" s="304"/>
      <c r="H224" s="519"/>
    </row>
    <row r="225" spans="1:8" ht="13.5" customHeight="1" x14ac:dyDescent="0.2">
      <c r="A225" s="520" t="s">
        <v>75</v>
      </c>
      <c r="B225" s="526" t="s">
        <v>85</v>
      </c>
      <c r="C225" s="314" t="s">
        <v>86</v>
      </c>
      <c r="D225" s="315"/>
      <c r="E225" s="302" t="s">
        <v>26</v>
      </c>
      <c r="F225" s="288"/>
      <c r="G225" s="288"/>
      <c r="H225" s="235"/>
    </row>
    <row r="226" spans="1:8" x14ac:dyDescent="0.2">
      <c r="A226" s="520"/>
      <c r="B226" s="520"/>
      <c r="C226" s="163" t="s">
        <v>367</v>
      </c>
      <c r="D226" s="316"/>
      <c r="E226" s="175"/>
      <c r="F226" s="291"/>
      <c r="G226" s="291"/>
      <c r="H226" s="519" t="str">
        <f>H185</f>
        <v/>
      </c>
    </row>
    <row r="227" spans="1:8" x14ac:dyDescent="0.2">
      <c r="A227" s="520"/>
      <c r="B227" s="520"/>
      <c r="C227" s="163" t="s">
        <v>368</v>
      </c>
      <c r="D227" s="316"/>
      <c r="E227" s="175"/>
      <c r="F227" s="291"/>
      <c r="G227" s="291"/>
      <c r="H227" s="519"/>
    </row>
    <row r="228" spans="1:8" x14ac:dyDescent="0.2">
      <c r="A228" s="520"/>
      <c r="B228" s="520"/>
      <c r="C228" s="163" t="s">
        <v>369</v>
      </c>
      <c r="D228" s="316"/>
      <c r="E228" s="175"/>
      <c r="F228" s="291"/>
      <c r="G228" s="291"/>
      <c r="H228" s="519"/>
    </row>
    <row r="229" spans="1:8" x14ac:dyDescent="0.2">
      <c r="A229" s="520"/>
      <c r="B229" s="520"/>
      <c r="C229" s="163" t="s">
        <v>388</v>
      </c>
      <c r="D229" s="316"/>
      <c r="E229" s="175"/>
      <c r="F229" s="291"/>
      <c r="G229" s="291"/>
      <c r="H229" s="519"/>
    </row>
    <row r="230" spans="1:8" x14ac:dyDescent="0.2">
      <c r="A230" s="520"/>
      <c r="B230" s="520"/>
      <c r="C230" s="163" t="s">
        <v>389</v>
      </c>
      <c r="D230" s="316"/>
      <c r="E230" s="175"/>
      <c r="F230" s="291"/>
      <c r="G230" s="291"/>
      <c r="H230" s="519"/>
    </row>
    <row r="231" spans="1:8" x14ac:dyDescent="0.2">
      <c r="A231" s="520"/>
      <c r="B231" s="520"/>
      <c r="C231" s="163" t="s">
        <v>390</v>
      </c>
      <c r="D231" s="316"/>
      <c r="E231" s="175"/>
      <c r="F231" s="291"/>
      <c r="G231" s="291"/>
      <c r="H231" s="519"/>
    </row>
    <row r="232" spans="1:8" x14ac:dyDescent="0.2">
      <c r="A232" s="520"/>
      <c r="B232" s="520"/>
      <c r="C232" s="163" t="s">
        <v>370</v>
      </c>
      <c r="D232" s="316"/>
      <c r="E232" s="175"/>
      <c r="F232" s="291"/>
      <c r="G232" s="291"/>
      <c r="H232" s="519"/>
    </row>
    <row r="233" spans="1:8" x14ac:dyDescent="0.2">
      <c r="A233" s="520"/>
      <c r="B233" s="520"/>
      <c r="C233" s="163" t="s">
        <v>391</v>
      </c>
      <c r="D233" s="316"/>
      <c r="E233" s="175"/>
      <c r="F233" s="291"/>
      <c r="G233" s="291"/>
      <c r="H233" s="519"/>
    </row>
    <row r="234" spans="1:8" x14ac:dyDescent="0.2">
      <c r="A234" s="520"/>
      <c r="B234" s="520"/>
      <c r="C234" s="162" t="s">
        <v>114</v>
      </c>
      <c r="D234" s="316"/>
      <c r="E234" s="175"/>
      <c r="F234" s="291"/>
      <c r="G234" s="291"/>
      <c r="H234" s="519"/>
    </row>
    <row r="235" spans="1:8" ht="12.9" customHeight="1" x14ac:dyDescent="0.2">
      <c r="A235" s="520"/>
      <c r="B235" s="520"/>
      <c r="C235" s="322" t="s">
        <v>392</v>
      </c>
      <c r="D235" s="316"/>
      <c r="E235" s="302" t="s">
        <v>121</v>
      </c>
      <c r="F235" s="291"/>
      <c r="G235" s="291"/>
      <c r="H235" s="519"/>
    </row>
    <row r="236" spans="1:8" ht="12.9" customHeight="1" x14ac:dyDescent="0.2">
      <c r="A236" s="520"/>
      <c r="B236" s="520"/>
      <c r="C236" s="322" t="s">
        <v>393</v>
      </c>
      <c r="D236" s="316"/>
      <c r="E236" s="302" t="s">
        <v>121</v>
      </c>
      <c r="F236" s="291"/>
      <c r="G236" s="291"/>
      <c r="H236" s="519"/>
    </row>
    <row r="237" spans="1:8" ht="46.5" customHeight="1" x14ac:dyDescent="0.2">
      <c r="A237" s="520"/>
      <c r="B237" s="520"/>
      <c r="C237" s="297" t="s">
        <v>236</v>
      </c>
      <c r="D237" s="296"/>
      <c r="E237" s="297" t="s">
        <v>236</v>
      </c>
      <c r="F237" s="291"/>
      <c r="G237" s="291"/>
      <c r="H237" s="519"/>
    </row>
    <row r="238" spans="1:8" ht="14.25" customHeight="1" x14ac:dyDescent="0.2">
      <c r="A238" s="520"/>
      <c r="B238" s="520"/>
      <c r="C238" s="322" t="s">
        <v>394</v>
      </c>
      <c r="D238" s="316"/>
      <c r="E238" s="302" t="s">
        <v>121</v>
      </c>
      <c r="F238" s="305"/>
      <c r="G238" s="291"/>
      <c r="H238" s="235"/>
    </row>
    <row r="239" spans="1:8" x14ac:dyDescent="0.2">
      <c r="A239" s="520"/>
      <c r="B239" s="520"/>
      <c r="C239" s="162" t="s">
        <v>115</v>
      </c>
      <c r="D239" s="316"/>
      <c r="E239" s="175"/>
      <c r="F239" s="291"/>
      <c r="G239" s="291"/>
      <c r="H239" s="235"/>
    </row>
    <row r="240" spans="1:8" ht="12.9" customHeight="1" x14ac:dyDescent="0.2">
      <c r="A240" s="520"/>
      <c r="B240" s="520"/>
      <c r="C240" s="322" t="s">
        <v>395</v>
      </c>
      <c r="D240" s="316"/>
      <c r="E240" s="302" t="s">
        <v>121</v>
      </c>
      <c r="F240" s="291"/>
      <c r="G240" s="291"/>
      <c r="H240" s="235"/>
    </row>
    <row r="241" spans="1:8" ht="12.9" customHeight="1" x14ac:dyDescent="0.2">
      <c r="A241" s="520"/>
      <c r="B241" s="520"/>
      <c r="C241" s="322" t="s">
        <v>371</v>
      </c>
      <c r="D241" s="316"/>
      <c r="E241" s="302" t="s">
        <v>121</v>
      </c>
      <c r="F241" s="291"/>
      <c r="G241" s="291"/>
      <c r="H241" s="235"/>
    </row>
    <row r="242" spans="1:8" ht="46.5" customHeight="1" x14ac:dyDescent="0.2">
      <c r="A242" s="520"/>
      <c r="B242" s="520"/>
      <c r="C242" s="297" t="s">
        <v>236</v>
      </c>
      <c r="D242" s="296"/>
      <c r="E242" s="297" t="s">
        <v>236</v>
      </c>
      <c r="F242" s="291"/>
      <c r="G242" s="291"/>
      <c r="H242" s="235"/>
    </row>
    <row r="243" spans="1:8" ht="12.9" customHeight="1" x14ac:dyDescent="0.2">
      <c r="A243" s="520"/>
      <c r="B243" s="520"/>
      <c r="C243" s="322" t="s">
        <v>396</v>
      </c>
      <c r="D243" s="316"/>
      <c r="E243" s="302" t="s">
        <v>121</v>
      </c>
      <c r="F243" s="291"/>
      <c r="G243" s="291"/>
      <c r="H243" s="519" t="str">
        <f>H185</f>
        <v/>
      </c>
    </row>
    <row r="244" spans="1:8" x14ac:dyDescent="0.2">
      <c r="A244" s="520"/>
      <c r="B244" s="520"/>
      <c r="C244" s="322" t="s">
        <v>87</v>
      </c>
      <c r="D244" s="316"/>
      <c r="E244" s="302" t="s">
        <v>121</v>
      </c>
      <c r="F244" s="291"/>
      <c r="G244" s="291"/>
      <c r="H244" s="519"/>
    </row>
    <row r="245" spans="1:8" x14ac:dyDescent="0.2">
      <c r="A245" s="520"/>
      <c r="B245" s="520"/>
      <c r="C245" s="162" t="s">
        <v>88</v>
      </c>
      <c r="D245" s="316"/>
      <c r="E245" s="175"/>
      <c r="F245" s="291"/>
      <c r="G245" s="291"/>
      <c r="H245" s="519"/>
    </row>
    <row r="246" spans="1:8" x14ac:dyDescent="0.2">
      <c r="A246" s="520"/>
      <c r="B246" s="520"/>
      <c r="C246" s="162" t="s">
        <v>117</v>
      </c>
      <c r="D246" s="316"/>
      <c r="E246" s="175"/>
      <c r="F246" s="291"/>
      <c r="G246" s="291"/>
      <c r="H246" s="519"/>
    </row>
    <row r="247" spans="1:8" x14ac:dyDescent="0.2">
      <c r="A247" s="520"/>
      <c r="B247" s="520"/>
      <c r="C247" s="162" t="s">
        <v>113</v>
      </c>
      <c r="D247" s="316" t="s">
        <v>111</v>
      </c>
      <c r="E247" s="175"/>
      <c r="F247" s="291"/>
      <c r="G247" s="291"/>
      <c r="H247" s="519"/>
    </row>
    <row r="248" spans="1:8" x14ac:dyDescent="0.2">
      <c r="A248" s="520"/>
      <c r="B248" s="520"/>
      <c r="C248" s="314" t="s">
        <v>89</v>
      </c>
      <c r="D248" s="316"/>
      <c r="E248" s="302" t="s">
        <v>121</v>
      </c>
      <c r="F248" s="291"/>
      <c r="G248" s="291"/>
      <c r="H248" s="519"/>
    </row>
    <row r="249" spans="1:8" x14ac:dyDescent="0.2">
      <c r="A249" s="520"/>
      <c r="B249" s="520"/>
      <c r="C249" s="163" t="s">
        <v>372</v>
      </c>
      <c r="D249" s="316"/>
      <c r="E249" s="175"/>
      <c r="F249" s="291"/>
      <c r="G249" s="291"/>
      <c r="H249" s="519"/>
    </row>
    <row r="250" spans="1:8" x14ac:dyDescent="0.2">
      <c r="A250" s="520"/>
      <c r="B250" s="520"/>
      <c r="C250" s="163" t="s">
        <v>373</v>
      </c>
      <c r="D250" s="316"/>
      <c r="E250" s="175"/>
      <c r="F250" s="291"/>
      <c r="G250" s="291"/>
      <c r="H250" s="519"/>
    </row>
    <row r="251" spans="1:8" x14ac:dyDescent="0.2">
      <c r="A251" s="520"/>
      <c r="B251" s="520"/>
      <c r="C251" s="314" t="s">
        <v>90</v>
      </c>
      <c r="D251" s="316"/>
      <c r="E251" s="302" t="s">
        <v>121</v>
      </c>
      <c r="F251" s="291"/>
      <c r="G251" s="291"/>
      <c r="H251" s="519"/>
    </row>
    <row r="252" spans="1:8" x14ac:dyDescent="0.2">
      <c r="A252" s="520"/>
      <c r="B252" s="520"/>
      <c r="C252" s="163" t="s">
        <v>397</v>
      </c>
      <c r="D252" s="316"/>
      <c r="E252" s="175"/>
      <c r="F252" s="291"/>
      <c r="G252" s="291"/>
      <c r="H252" s="519"/>
    </row>
    <row r="253" spans="1:8" x14ac:dyDescent="0.2">
      <c r="A253" s="520"/>
      <c r="B253" s="520"/>
      <c r="C253" s="322" t="s">
        <v>398</v>
      </c>
      <c r="D253" s="316"/>
      <c r="E253" s="302" t="s">
        <v>121</v>
      </c>
      <c r="F253" s="291"/>
      <c r="G253" s="291"/>
      <c r="H253" s="519"/>
    </row>
    <row r="254" spans="1:8" x14ac:dyDescent="0.2">
      <c r="A254" s="520"/>
      <c r="B254" s="520"/>
      <c r="C254" s="323" t="s">
        <v>399</v>
      </c>
      <c r="D254" s="316"/>
      <c r="E254" s="302" t="s">
        <v>121</v>
      </c>
      <c r="F254" s="291"/>
      <c r="G254" s="291"/>
      <c r="H254" s="519"/>
    </row>
    <row r="255" spans="1:8" x14ac:dyDescent="0.2">
      <c r="A255" s="520"/>
      <c r="B255" s="520"/>
      <c r="C255" s="323" t="s">
        <v>400</v>
      </c>
      <c r="D255" s="316"/>
      <c r="E255" s="302" t="s">
        <v>121</v>
      </c>
      <c r="F255" s="291"/>
      <c r="G255" s="291"/>
      <c r="H255" s="519"/>
    </row>
    <row r="256" spans="1:8" x14ac:dyDescent="0.2">
      <c r="A256" s="520"/>
      <c r="B256" s="520"/>
      <c r="C256" s="322" t="s">
        <v>374</v>
      </c>
      <c r="D256" s="316"/>
      <c r="E256" s="302" t="s">
        <v>121</v>
      </c>
      <c r="F256" s="291"/>
      <c r="G256" s="291"/>
      <c r="H256" s="519"/>
    </row>
    <row r="257" spans="1:8" x14ac:dyDescent="0.2">
      <c r="A257" s="520"/>
      <c r="B257" s="520"/>
      <c r="C257" s="324" t="s">
        <v>401</v>
      </c>
      <c r="D257" s="317"/>
      <c r="E257" s="302" t="s">
        <v>121</v>
      </c>
      <c r="F257" s="291"/>
      <c r="G257" s="305"/>
      <c r="H257" s="519"/>
    </row>
    <row r="258" spans="1:8" x14ac:dyDescent="0.2">
      <c r="A258" s="520"/>
      <c r="B258" s="520"/>
      <c r="C258" s="325" t="s">
        <v>402</v>
      </c>
      <c r="D258" s="318"/>
      <c r="E258" s="302" t="s">
        <v>121</v>
      </c>
      <c r="F258" s="303"/>
      <c r="G258" s="303"/>
      <c r="H258" s="519"/>
    </row>
    <row r="259" spans="1:8" x14ac:dyDescent="0.2">
      <c r="A259" s="520"/>
      <c r="B259" s="527"/>
      <c r="C259" s="309" t="s">
        <v>118</v>
      </c>
      <c r="D259" s="307"/>
      <c r="E259" s="310">
        <f>E252+E250+E249+E247+E246+E245+E239+E234+E233+E232+E231+E230+E229+E228+E227+E226</f>
        <v>0</v>
      </c>
      <c r="F259" s="304"/>
      <c r="G259" s="304"/>
      <c r="H259" s="519"/>
    </row>
    <row r="260" spans="1:8" x14ac:dyDescent="0.2">
      <c r="A260" s="527"/>
      <c r="B260" s="528" t="s">
        <v>412</v>
      </c>
      <c r="C260" s="529"/>
      <c r="D260" s="319"/>
      <c r="E260" s="312">
        <f>E224-E259</f>
        <v>0</v>
      </c>
      <c r="F260" s="304"/>
      <c r="G260" s="304"/>
      <c r="H260" s="235"/>
    </row>
    <row r="261" spans="1:8" ht="13.5" customHeight="1" x14ac:dyDescent="0.2">
      <c r="A261" s="526" t="s">
        <v>91</v>
      </c>
      <c r="B261" s="526" t="s">
        <v>92</v>
      </c>
      <c r="C261" s="314" t="s">
        <v>93</v>
      </c>
      <c r="D261" s="288"/>
      <c r="E261" s="302" t="s">
        <v>121</v>
      </c>
      <c r="F261" s="288"/>
      <c r="G261" s="288"/>
      <c r="H261" s="235"/>
    </row>
    <row r="262" spans="1:8" x14ac:dyDescent="0.2">
      <c r="A262" s="520"/>
      <c r="B262" s="530"/>
      <c r="C262" s="313" t="s">
        <v>406</v>
      </c>
      <c r="D262" s="291"/>
      <c r="E262" s="302" t="s">
        <v>121</v>
      </c>
      <c r="F262" s="291"/>
      <c r="G262" s="291"/>
      <c r="H262" s="235"/>
    </row>
    <row r="263" spans="1:8" x14ac:dyDescent="0.2">
      <c r="A263" s="520"/>
      <c r="B263" s="530"/>
      <c r="C263" s="160" t="s">
        <v>403</v>
      </c>
      <c r="D263" s="291"/>
      <c r="E263" s="175"/>
      <c r="F263" s="291"/>
      <c r="G263" s="291"/>
      <c r="H263" s="519" t="str">
        <f>H185</f>
        <v/>
      </c>
    </row>
    <row r="264" spans="1:8" x14ac:dyDescent="0.2">
      <c r="A264" s="520"/>
      <c r="B264" s="530"/>
      <c r="C264" s="160" t="s">
        <v>404</v>
      </c>
      <c r="D264" s="291"/>
      <c r="E264" s="175"/>
      <c r="F264" s="291"/>
      <c r="G264" s="291"/>
      <c r="H264" s="519"/>
    </row>
    <row r="265" spans="1:8" x14ac:dyDescent="0.2">
      <c r="A265" s="520"/>
      <c r="B265" s="530"/>
      <c r="C265" s="313" t="s">
        <v>405</v>
      </c>
      <c r="D265" s="291"/>
      <c r="E265" s="302" t="s">
        <v>121</v>
      </c>
      <c r="F265" s="291"/>
      <c r="G265" s="291"/>
      <c r="H265" s="519"/>
    </row>
    <row r="266" spans="1:8" x14ac:dyDescent="0.2">
      <c r="A266" s="520"/>
      <c r="B266" s="530"/>
      <c r="C266" s="160" t="s">
        <v>403</v>
      </c>
      <c r="D266" s="291"/>
      <c r="E266" s="175"/>
      <c r="F266" s="291"/>
      <c r="G266" s="291"/>
      <c r="H266" s="519"/>
    </row>
    <row r="267" spans="1:8" x14ac:dyDescent="0.2">
      <c r="A267" s="520"/>
      <c r="B267" s="530"/>
      <c r="C267" s="160" t="s">
        <v>404</v>
      </c>
      <c r="D267" s="291"/>
      <c r="E267" s="175"/>
      <c r="F267" s="291"/>
      <c r="G267" s="291"/>
      <c r="H267" s="519"/>
    </row>
    <row r="268" spans="1:8" x14ac:dyDescent="0.2">
      <c r="A268" s="520"/>
      <c r="B268" s="530"/>
      <c r="C268" s="314" t="s">
        <v>94</v>
      </c>
      <c r="D268" s="291"/>
      <c r="E268" s="302" t="s">
        <v>121</v>
      </c>
      <c r="F268" s="291"/>
      <c r="G268" s="291"/>
      <c r="H268" s="519"/>
    </row>
    <row r="269" spans="1:8" x14ac:dyDescent="0.2">
      <c r="A269" s="520"/>
      <c r="B269" s="530"/>
      <c r="C269" s="163" t="s">
        <v>407</v>
      </c>
      <c r="D269" s="291"/>
      <c r="E269" s="175"/>
      <c r="F269" s="291"/>
      <c r="G269" s="291"/>
      <c r="H269" s="519"/>
    </row>
    <row r="270" spans="1:8" x14ac:dyDescent="0.2">
      <c r="A270" s="520"/>
      <c r="B270" s="530"/>
      <c r="C270" s="163" t="s">
        <v>408</v>
      </c>
      <c r="D270" s="291"/>
      <c r="E270" s="175"/>
      <c r="F270" s="291"/>
      <c r="G270" s="291"/>
      <c r="H270" s="519"/>
    </row>
    <row r="271" spans="1:8" x14ac:dyDescent="0.2">
      <c r="A271" s="520"/>
      <c r="B271" s="530"/>
      <c r="C271" s="162" t="s">
        <v>423</v>
      </c>
      <c r="D271" s="291"/>
      <c r="E271" s="175"/>
      <c r="F271" s="291"/>
      <c r="G271" s="291"/>
      <c r="H271" s="519"/>
    </row>
    <row r="272" spans="1:8" x14ac:dyDescent="0.2">
      <c r="A272" s="520"/>
      <c r="B272" s="530"/>
      <c r="C272" s="162" t="s">
        <v>424</v>
      </c>
      <c r="D272" s="291"/>
      <c r="E272" s="175"/>
      <c r="F272" s="291"/>
      <c r="G272" s="291"/>
      <c r="H272" s="519"/>
    </row>
    <row r="273" spans="1:8" x14ac:dyDescent="0.2">
      <c r="A273" s="520"/>
      <c r="B273" s="530"/>
      <c r="C273" s="314" t="s">
        <v>421</v>
      </c>
      <c r="D273" s="291"/>
      <c r="E273" s="302" t="s">
        <v>121</v>
      </c>
      <c r="F273" s="291"/>
      <c r="G273" s="291"/>
      <c r="H273" s="519"/>
    </row>
    <row r="274" spans="1:8" x14ac:dyDescent="0.2">
      <c r="A274" s="520"/>
      <c r="B274" s="530"/>
      <c r="C274" s="163" t="s">
        <v>409</v>
      </c>
      <c r="D274" s="291"/>
      <c r="E274" s="175"/>
      <c r="F274" s="291"/>
      <c r="G274" s="291"/>
      <c r="H274" s="519"/>
    </row>
    <row r="275" spans="1:8" x14ac:dyDescent="0.2">
      <c r="A275" s="520"/>
      <c r="B275" s="530"/>
      <c r="C275" s="163" t="s">
        <v>416</v>
      </c>
      <c r="D275" s="291"/>
      <c r="E275" s="175"/>
      <c r="F275" s="291"/>
      <c r="G275" s="291"/>
      <c r="H275" s="519"/>
    </row>
    <row r="276" spans="1:8" x14ac:dyDescent="0.2">
      <c r="A276" s="520"/>
      <c r="B276" s="530"/>
      <c r="C276" s="163" t="s">
        <v>417</v>
      </c>
      <c r="D276" s="291"/>
      <c r="E276" s="175"/>
      <c r="F276" s="291"/>
      <c r="G276" s="291"/>
      <c r="H276" s="519"/>
    </row>
    <row r="277" spans="1:8" x14ac:dyDescent="0.2">
      <c r="A277" s="520"/>
      <c r="B277" s="530"/>
      <c r="C277" s="314" t="s">
        <v>95</v>
      </c>
      <c r="D277" s="291"/>
      <c r="E277" s="302" t="s">
        <v>121</v>
      </c>
      <c r="F277" s="291"/>
      <c r="G277" s="291"/>
      <c r="H277" s="519"/>
    </row>
    <row r="278" spans="1:8" x14ac:dyDescent="0.2">
      <c r="A278" s="520"/>
      <c r="B278" s="530"/>
      <c r="C278" s="163" t="s">
        <v>418</v>
      </c>
      <c r="D278" s="303"/>
      <c r="E278" s="176"/>
      <c r="F278" s="303"/>
      <c r="G278" s="303"/>
      <c r="H278" s="519"/>
    </row>
    <row r="279" spans="1:8" x14ac:dyDescent="0.2">
      <c r="A279" s="527"/>
      <c r="B279" s="531"/>
      <c r="C279" s="309" t="s">
        <v>96</v>
      </c>
      <c r="D279" s="307"/>
      <c r="E279" s="310">
        <f>E278+E276+E275+E274+E272+E271+E270+E269+E267+E266+E264+E263</f>
        <v>0</v>
      </c>
      <c r="F279" s="304"/>
      <c r="G279" s="304"/>
      <c r="H279" s="519"/>
    </row>
    <row r="280" spans="1:8" ht="13.5" customHeight="1" x14ac:dyDescent="0.2">
      <c r="A280" s="526" t="s">
        <v>91</v>
      </c>
      <c r="B280" s="526" t="s">
        <v>85</v>
      </c>
      <c r="C280" s="162" t="s">
        <v>425</v>
      </c>
      <c r="D280" s="320"/>
      <c r="E280" s="174"/>
      <c r="F280" s="288"/>
      <c r="G280" s="288"/>
      <c r="H280" s="235"/>
    </row>
    <row r="281" spans="1:8" x14ac:dyDescent="0.2">
      <c r="A281" s="520"/>
      <c r="B281" s="520"/>
      <c r="C281" s="162" t="s">
        <v>426</v>
      </c>
      <c r="D281" s="305"/>
      <c r="E281" s="175"/>
      <c r="F281" s="291"/>
      <c r="G281" s="306"/>
      <c r="H281" s="235"/>
    </row>
    <row r="282" spans="1:8" x14ac:dyDescent="0.2">
      <c r="A282" s="520"/>
      <c r="B282" s="520"/>
      <c r="C282" s="314" t="s">
        <v>422</v>
      </c>
      <c r="D282" s="291"/>
      <c r="E282" s="302" t="s">
        <v>121</v>
      </c>
      <c r="F282" s="291"/>
      <c r="G282" s="291"/>
      <c r="H282" s="235"/>
    </row>
    <row r="283" spans="1:8" x14ac:dyDescent="0.2">
      <c r="A283" s="520"/>
      <c r="B283" s="520"/>
      <c r="C283" s="163" t="s">
        <v>419</v>
      </c>
      <c r="D283" s="291"/>
      <c r="E283" s="175"/>
      <c r="F283" s="291"/>
      <c r="G283" s="291"/>
      <c r="H283" s="519" t="str">
        <f>H185</f>
        <v/>
      </c>
    </row>
    <row r="284" spans="1:8" x14ac:dyDescent="0.2">
      <c r="A284" s="520"/>
      <c r="B284" s="520"/>
      <c r="C284" s="163" t="s">
        <v>420</v>
      </c>
      <c r="D284" s="291"/>
      <c r="E284" s="175"/>
      <c r="F284" s="291"/>
      <c r="G284" s="291"/>
      <c r="H284" s="519"/>
    </row>
    <row r="285" spans="1:8" x14ac:dyDescent="0.2">
      <c r="A285" s="520"/>
      <c r="B285" s="520"/>
      <c r="C285" s="163" t="s">
        <v>375</v>
      </c>
      <c r="D285" s="291"/>
      <c r="E285" s="175"/>
      <c r="F285" s="291"/>
      <c r="G285" s="291"/>
      <c r="H285" s="519"/>
    </row>
    <row r="286" spans="1:8" x14ac:dyDescent="0.2">
      <c r="A286" s="520"/>
      <c r="B286" s="520"/>
      <c r="C286" s="313" t="s">
        <v>414</v>
      </c>
      <c r="D286" s="291"/>
      <c r="E286" s="302" t="s">
        <v>121</v>
      </c>
      <c r="F286" s="291"/>
      <c r="G286" s="291"/>
      <c r="H286" s="519"/>
    </row>
    <row r="287" spans="1:8" x14ac:dyDescent="0.2">
      <c r="A287" s="520"/>
      <c r="B287" s="520"/>
      <c r="C287" s="160" t="s">
        <v>376</v>
      </c>
      <c r="D287" s="291"/>
      <c r="E287" s="175"/>
      <c r="F287" s="291"/>
      <c r="G287" s="291"/>
      <c r="H287" s="519"/>
    </row>
    <row r="288" spans="1:8" x14ac:dyDescent="0.2">
      <c r="A288" s="520"/>
      <c r="B288" s="520"/>
      <c r="C288" s="160" t="s">
        <v>377</v>
      </c>
      <c r="D288" s="291"/>
      <c r="E288" s="175"/>
      <c r="F288" s="291"/>
      <c r="G288" s="291"/>
      <c r="H288" s="519"/>
    </row>
    <row r="289" spans="1:8" x14ac:dyDescent="0.2">
      <c r="A289" s="520"/>
      <c r="B289" s="520"/>
      <c r="C289" s="160" t="s">
        <v>378</v>
      </c>
      <c r="D289" s="291"/>
      <c r="E289" s="175"/>
      <c r="F289" s="291"/>
      <c r="G289" s="291"/>
      <c r="H289" s="519"/>
    </row>
    <row r="290" spans="1:8" x14ac:dyDescent="0.2">
      <c r="A290" s="520"/>
      <c r="B290" s="520"/>
      <c r="C290" s="313" t="s">
        <v>415</v>
      </c>
      <c r="D290" s="291"/>
      <c r="E290" s="302" t="s">
        <v>121</v>
      </c>
      <c r="F290" s="291"/>
      <c r="G290" s="291"/>
      <c r="H290" s="519"/>
    </row>
    <row r="291" spans="1:8" x14ac:dyDescent="0.2">
      <c r="A291" s="520"/>
      <c r="B291" s="520"/>
      <c r="C291" s="160" t="s">
        <v>439</v>
      </c>
      <c r="D291" s="291"/>
      <c r="E291" s="175"/>
      <c r="F291" s="291"/>
      <c r="G291" s="291"/>
      <c r="H291" s="519"/>
    </row>
    <row r="292" spans="1:8" x14ac:dyDescent="0.2">
      <c r="A292" s="520"/>
      <c r="B292" s="520"/>
      <c r="C292" s="160" t="s">
        <v>440</v>
      </c>
      <c r="D292" s="291"/>
      <c r="E292" s="175"/>
      <c r="F292" s="291"/>
      <c r="G292" s="291"/>
      <c r="H292" s="519"/>
    </row>
    <row r="293" spans="1:8" x14ac:dyDescent="0.2">
      <c r="A293" s="520"/>
      <c r="B293" s="520"/>
      <c r="C293" s="287" t="s">
        <v>97</v>
      </c>
      <c r="D293" s="291"/>
      <c r="E293" s="302" t="s">
        <v>121</v>
      </c>
      <c r="F293" s="291"/>
      <c r="G293" s="291"/>
      <c r="H293" s="519"/>
    </row>
    <row r="294" spans="1:8" x14ac:dyDescent="0.2">
      <c r="A294" s="520"/>
      <c r="B294" s="532"/>
      <c r="C294" s="162" t="s">
        <v>98</v>
      </c>
      <c r="D294" s="291"/>
      <c r="E294" s="175"/>
      <c r="F294" s="291"/>
      <c r="G294" s="291"/>
      <c r="H294" s="519"/>
    </row>
    <row r="295" spans="1:8" x14ac:dyDescent="0.2">
      <c r="A295" s="520"/>
      <c r="B295" s="532"/>
      <c r="C295" s="314" t="s">
        <v>99</v>
      </c>
      <c r="D295" s="291"/>
      <c r="E295" s="302" t="s">
        <v>121</v>
      </c>
      <c r="F295" s="291"/>
      <c r="G295" s="291"/>
      <c r="H295" s="519"/>
    </row>
    <row r="296" spans="1:8" x14ac:dyDescent="0.2">
      <c r="A296" s="520"/>
      <c r="B296" s="532"/>
      <c r="C296" s="313" t="s">
        <v>410</v>
      </c>
      <c r="D296" s="291"/>
      <c r="E296" s="302" t="s">
        <v>121</v>
      </c>
      <c r="F296" s="291"/>
      <c r="G296" s="291"/>
      <c r="H296" s="519"/>
    </row>
    <row r="297" spans="1:8" x14ac:dyDescent="0.2">
      <c r="A297" s="520"/>
      <c r="B297" s="532"/>
      <c r="C297" s="160" t="s">
        <v>439</v>
      </c>
      <c r="D297" s="291"/>
      <c r="E297" s="175"/>
      <c r="F297" s="291"/>
      <c r="G297" s="291"/>
      <c r="H297" s="519"/>
    </row>
    <row r="298" spans="1:8" x14ac:dyDescent="0.2">
      <c r="A298" s="520"/>
      <c r="B298" s="532"/>
      <c r="C298" s="160" t="s">
        <v>440</v>
      </c>
      <c r="D298" s="303"/>
      <c r="E298" s="176"/>
      <c r="F298" s="303"/>
      <c r="G298" s="303"/>
      <c r="H298" s="519"/>
    </row>
    <row r="299" spans="1:8" x14ac:dyDescent="0.2">
      <c r="A299" s="520"/>
      <c r="B299" s="533"/>
      <c r="C299" s="309" t="s">
        <v>100</v>
      </c>
      <c r="D299" s="307"/>
      <c r="E299" s="310">
        <f>E298+E297+E294+E292+E291+E289+E288+E287+E285+E284+E283+E281+E280</f>
        <v>0</v>
      </c>
      <c r="F299" s="304"/>
      <c r="G299" s="304"/>
      <c r="H299" s="519"/>
    </row>
    <row r="300" spans="1:8" x14ac:dyDescent="0.2">
      <c r="A300" s="527"/>
      <c r="B300" s="534" t="s">
        <v>101</v>
      </c>
      <c r="C300" s="535"/>
      <c r="D300" s="311"/>
      <c r="E300" s="312">
        <f>E279-E299</f>
        <v>0</v>
      </c>
      <c r="F300" s="304"/>
      <c r="G300" s="304"/>
      <c r="H300" s="235"/>
    </row>
    <row r="301" spans="1:8" ht="13.5" customHeight="1" x14ac:dyDescent="0.2">
      <c r="A301" s="526" t="s">
        <v>102</v>
      </c>
      <c r="B301" s="526" t="s">
        <v>92</v>
      </c>
      <c r="C301" s="162" t="s">
        <v>103</v>
      </c>
      <c r="D301" s="288"/>
      <c r="E301" s="174"/>
      <c r="F301" s="288"/>
      <c r="G301" s="288"/>
      <c r="H301" s="235"/>
    </row>
    <row r="302" spans="1:8" x14ac:dyDescent="0.2">
      <c r="A302" s="520"/>
      <c r="B302" s="520"/>
      <c r="C302" s="162" t="s">
        <v>104</v>
      </c>
      <c r="D302" s="291"/>
      <c r="E302" s="175"/>
      <c r="F302" s="291"/>
      <c r="G302" s="291"/>
      <c r="H302" s="235"/>
    </row>
    <row r="303" spans="1:8" x14ac:dyDescent="0.15">
      <c r="A303" s="520"/>
      <c r="B303" s="520"/>
      <c r="C303" s="162" t="s">
        <v>427</v>
      </c>
      <c r="D303" s="291"/>
      <c r="E303" s="175"/>
      <c r="F303" s="291"/>
      <c r="G303" s="291"/>
      <c r="H303" s="236"/>
    </row>
    <row r="304" spans="1:8" x14ac:dyDescent="0.15">
      <c r="A304" s="520"/>
      <c r="B304" s="520"/>
      <c r="C304" s="162" t="s">
        <v>428</v>
      </c>
      <c r="D304" s="291"/>
      <c r="E304" s="175"/>
      <c r="F304" s="291"/>
      <c r="G304" s="291"/>
      <c r="H304" s="236"/>
    </row>
    <row r="305" spans="1:11" x14ac:dyDescent="0.15">
      <c r="A305" s="520"/>
      <c r="B305" s="520"/>
      <c r="C305" s="287" t="s">
        <v>105</v>
      </c>
      <c r="D305" s="291"/>
      <c r="E305" s="302" t="s">
        <v>121</v>
      </c>
      <c r="F305" s="291"/>
      <c r="G305" s="291"/>
      <c r="H305" s="236"/>
    </row>
    <row r="306" spans="1:11" x14ac:dyDescent="0.15">
      <c r="A306" s="520"/>
      <c r="B306" s="520"/>
      <c r="C306" s="287" t="s">
        <v>429</v>
      </c>
      <c r="D306" s="291" t="s">
        <v>111</v>
      </c>
      <c r="E306" s="302" t="s">
        <v>121</v>
      </c>
      <c r="F306" s="291"/>
      <c r="G306" s="291"/>
      <c r="H306" s="236"/>
    </row>
    <row r="307" spans="1:11" x14ac:dyDescent="0.2">
      <c r="A307" s="520"/>
      <c r="B307" s="520"/>
      <c r="C307" s="162" t="s">
        <v>106</v>
      </c>
      <c r="D307" s="291"/>
      <c r="E307" s="175"/>
      <c r="F307" s="291"/>
      <c r="G307" s="291"/>
      <c r="H307" s="519" t="str">
        <f>H185</f>
        <v/>
      </c>
    </row>
    <row r="308" spans="1:11" ht="14.25" customHeight="1" x14ac:dyDescent="0.2">
      <c r="A308" s="520"/>
      <c r="B308" s="520"/>
      <c r="C308" s="287" t="s">
        <v>107</v>
      </c>
      <c r="D308" s="291"/>
      <c r="E308" s="302" t="s">
        <v>121</v>
      </c>
      <c r="F308" s="291"/>
      <c r="G308" s="291"/>
      <c r="H308" s="519"/>
    </row>
    <row r="309" spans="1:11" ht="14.25" customHeight="1" x14ac:dyDescent="0.2">
      <c r="A309" s="520"/>
      <c r="B309" s="520"/>
      <c r="C309" s="308" t="s">
        <v>411</v>
      </c>
      <c r="D309" s="291"/>
      <c r="E309" s="302" t="s">
        <v>121</v>
      </c>
      <c r="F309" s="291"/>
      <c r="G309" s="291"/>
      <c r="H309" s="519"/>
    </row>
    <row r="310" spans="1:11" ht="46.5" customHeight="1" x14ac:dyDescent="0.2">
      <c r="A310" s="520"/>
      <c r="B310" s="520"/>
      <c r="C310" s="297" t="s">
        <v>236</v>
      </c>
      <c r="D310" s="296"/>
      <c r="E310" s="297" t="s">
        <v>236</v>
      </c>
      <c r="F310" s="291"/>
      <c r="G310" s="291"/>
      <c r="H310" s="519"/>
    </row>
    <row r="311" spans="1:11" ht="14.25" customHeight="1" x14ac:dyDescent="0.15">
      <c r="A311" s="520"/>
      <c r="B311" s="527"/>
      <c r="C311" s="309" t="s">
        <v>119</v>
      </c>
      <c r="D311" s="307"/>
      <c r="E311" s="310">
        <f>E307+E304+E303+E302+E301</f>
        <v>0</v>
      </c>
      <c r="F311" s="304"/>
      <c r="G311" s="304"/>
      <c r="H311" s="519"/>
      <c r="I311" s="146"/>
      <c r="J311" s="146"/>
      <c r="K311" s="146"/>
    </row>
    <row r="312" spans="1:11" ht="13.5" customHeight="1" x14ac:dyDescent="0.2">
      <c r="A312" s="520"/>
      <c r="B312" s="526" t="s">
        <v>85</v>
      </c>
      <c r="C312" s="162" t="s">
        <v>108</v>
      </c>
      <c r="D312" s="288"/>
      <c r="E312" s="174"/>
      <c r="F312" s="288"/>
      <c r="G312" s="288"/>
      <c r="H312" s="519"/>
    </row>
    <row r="313" spans="1:11" x14ac:dyDescent="0.2">
      <c r="A313" s="520"/>
      <c r="B313" s="520"/>
      <c r="C313" s="162" t="s">
        <v>430</v>
      </c>
      <c r="D313" s="305"/>
      <c r="E313" s="175"/>
      <c r="F313" s="291"/>
      <c r="G313" s="306"/>
      <c r="H313" s="519"/>
    </row>
    <row r="314" spans="1:11" x14ac:dyDescent="0.2">
      <c r="A314" s="520"/>
      <c r="B314" s="520"/>
      <c r="C314" s="162" t="s">
        <v>431</v>
      </c>
      <c r="D314" s="305"/>
      <c r="E314" s="175"/>
      <c r="F314" s="291"/>
      <c r="G314" s="306"/>
      <c r="H314" s="519"/>
    </row>
    <row r="315" spans="1:11" ht="14.25" customHeight="1" x14ac:dyDescent="0.15">
      <c r="A315" s="520"/>
      <c r="B315" s="520"/>
      <c r="C315" s="287" t="s">
        <v>109</v>
      </c>
      <c r="D315" s="291"/>
      <c r="E315" s="302" t="s">
        <v>121</v>
      </c>
      <c r="F315" s="291"/>
      <c r="G315" s="291"/>
      <c r="H315" s="519"/>
      <c r="I315" s="146"/>
      <c r="J315" s="146"/>
      <c r="K315" s="146"/>
    </row>
    <row r="316" spans="1:11" ht="14.25" customHeight="1" x14ac:dyDescent="0.15">
      <c r="A316" s="520"/>
      <c r="B316" s="520"/>
      <c r="C316" s="287" t="s">
        <v>342</v>
      </c>
      <c r="D316" s="305"/>
      <c r="E316" s="302" t="s">
        <v>121</v>
      </c>
      <c r="F316" s="291"/>
      <c r="G316" s="291"/>
      <c r="H316" s="519"/>
      <c r="I316" s="146"/>
      <c r="J316" s="146"/>
      <c r="K316" s="146"/>
    </row>
    <row r="317" spans="1:11" ht="46.5" customHeight="1" x14ac:dyDescent="0.15">
      <c r="A317" s="520"/>
      <c r="B317" s="520"/>
      <c r="C317" s="537" t="s">
        <v>236</v>
      </c>
      <c r="D317" s="296"/>
      <c r="E317" s="297" t="s">
        <v>236</v>
      </c>
      <c r="F317" s="291"/>
      <c r="G317" s="291"/>
      <c r="H317" s="519"/>
      <c r="I317" s="146"/>
      <c r="J317" s="146"/>
      <c r="K317" s="146"/>
    </row>
    <row r="318" spans="1:11" ht="84.9" customHeight="1" x14ac:dyDescent="0.2">
      <c r="A318" s="520"/>
      <c r="B318" s="520"/>
      <c r="C318" s="538"/>
      <c r="D318" s="515" t="str">
        <f>IF(作業２!$I$3=4,"あと２園分、以下に入力をお願いします。",IF(作業２!$I$3=3,"あと１園分、以下に入力してください。",IF(作業２!$I$3=2,"入力は終わりです。          「１園目印刷」のシート  　 「2園目印刷」のシート      を印刷してください。","")))</f>
        <v/>
      </c>
      <c r="E318" s="516"/>
      <c r="F318" s="516"/>
      <c r="G318" s="517"/>
      <c r="H318" s="519"/>
    </row>
    <row r="319" spans="1:11" x14ac:dyDescent="0.2">
      <c r="A319" s="527"/>
      <c r="B319" s="528" t="s">
        <v>111</v>
      </c>
      <c r="C319" s="529"/>
      <c r="D319" s="515"/>
      <c r="E319" s="516"/>
      <c r="F319" s="516"/>
      <c r="G319" s="517"/>
      <c r="H319" s="519"/>
    </row>
    <row r="320" spans="1:11" x14ac:dyDescent="0.15">
      <c r="A320" s="327"/>
      <c r="B320" s="327"/>
      <c r="C320" s="328"/>
      <c r="D320" s="328"/>
      <c r="E320" s="326"/>
      <c r="F320" s="327"/>
      <c r="G320" s="327"/>
      <c r="H320" s="235"/>
    </row>
    <row r="321" spans="1:8" ht="14.25" customHeight="1" x14ac:dyDescent="0.2">
      <c r="A321" s="526" t="s">
        <v>70</v>
      </c>
      <c r="B321" s="526" t="s">
        <v>71</v>
      </c>
      <c r="C321" s="287" t="s">
        <v>72</v>
      </c>
      <c r="D321" s="288"/>
      <c r="E321" s="289"/>
      <c r="F321" s="288"/>
      <c r="G321" s="288"/>
      <c r="H321" s="220"/>
    </row>
    <row r="322" spans="1:8" ht="14.25" customHeight="1" x14ac:dyDescent="0.2">
      <c r="A322" s="520"/>
      <c r="B322" s="520"/>
      <c r="C322" s="290" t="s">
        <v>343</v>
      </c>
      <c r="D322" s="291"/>
      <c r="E322" s="292"/>
      <c r="F322" s="291"/>
      <c r="G322" s="291"/>
      <c r="H322" s="220"/>
    </row>
    <row r="323" spans="1:8" ht="15" customHeight="1" x14ac:dyDescent="0.2">
      <c r="A323" s="520"/>
      <c r="B323" s="520"/>
      <c r="C323" s="293" t="s">
        <v>238</v>
      </c>
      <c r="D323" s="291"/>
      <c r="E323" s="292"/>
      <c r="F323" s="291"/>
      <c r="G323" s="291"/>
      <c r="H323" s="220"/>
    </row>
    <row r="324" spans="1:8" ht="15" customHeight="1" x14ac:dyDescent="0.2">
      <c r="A324" s="520"/>
      <c r="B324" s="520"/>
      <c r="C324" s="294" t="s">
        <v>237</v>
      </c>
      <c r="D324" s="291"/>
      <c r="E324" s="292"/>
      <c r="F324" s="291"/>
      <c r="G324" s="291"/>
      <c r="H324" s="220"/>
    </row>
    <row r="325" spans="1:8" ht="15" customHeight="1" x14ac:dyDescent="0.2">
      <c r="A325" s="520"/>
      <c r="B325" s="520"/>
      <c r="C325" s="295" t="s">
        <v>238</v>
      </c>
      <c r="D325" s="296"/>
      <c r="E325" s="297" t="s">
        <v>236</v>
      </c>
      <c r="F325" s="291"/>
      <c r="G325" s="291"/>
      <c r="H325" s="220"/>
    </row>
    <row r="326" spans="1:8" ht="12.9" customHeight="1" x14ac:dyDescent="0.2">
      <c r="A326" s="520"/>
      <c r="B326" s="520"/>
      <c r="C326" s="298" t="s">
        <v>344</v>
      </c>
      <c r="D326" s="291"/>
      <c r="E326" s="292"/>
      <c r="F326" s="291"/>
      <c r="G326" s="291"/>
      <c r="H326" s="220"/>
    </row>
    <row r="327" spans="1:8" ht="12.9" customHeight="1" x14ac:dyDescent="0.2">
      <c r="A327" s="520"/>
      <c r="B327" s="520"/>
      <c r="C327" s="298" t="s">
        <v>379</v>
      </c>
      <c r="D327" s="291"/>
      <c r="E327" s="292"/>
      <c r="F327" s="291"/>
      <c r="G327" s="291"/>
      <c r="H327" s="220"/>
    </row>
    <row r="328" spans="1:8" ht="12.9" customHeight="1" x14ac:dyDescent="0.2">
      <c r="A328" s="520"/>
      <c r="B328" s="520"/>
      <c r="C328" s="287" t="s">
        <v>74</v>
      </c>
      <c r="D328" s="291"/>
      <c r="E328" s="292"/>
      <c r="F328" s="291"/>
      <c r="G328" s="291"/>
      <c r="H328" s="220"/>
    </row>
    <row r="329" spans="1:8" ht="12.9" customHeight="1" x14ac:dyDescent="0.2">
      <c r="A329" s="520"/>
      <c r="B329" s="520" t="s">
        <v>76</v>
      </c>
      <c r="C329" s="299" t="s">
        <v>345</v>
      </c>
      <c r="D329" s="291"/>
      <c r="E329" s="292"/>
      <c r="F329" s="291"/>
      <c r="G329" s="291"/>
      <c r="H329" s="220"/>
    </row>
    <row r="330" spans="1:8" ht="12.9" customHeight="1" x14ac:dyDescent="0.2">
      <c r="A330" s="520"/>
      <c r="B330" s="520"/>
      <c r="C330" s="298" t="s">
        <v>380</v>
      </c>
      <c r="D330" s="291"/>
      <c r="E330" s="292"/>
      <c r="F330" s="291"/>
      <c r="G330" s="291"/>
      <c r="H330" s="220"/>
    </row>
    <row r="331" spans="1:8" ht="12.9" customHeight="1" x14ac:dyDescent="0.2">
      <c r="A331" s="520"/>
      <c r="B331" s="520"/>
      <c r="C331" s="298" t="s">
        <v>346</v>
      </c>
      <c r="D331" s="291"/>
      <c r="E331" s="292"/>
      <c r="F331" s="291"/>
      <c r="G331" s="291"/>
      <c r="H331" s="220"/>
    </row>
    <row r="332" spans="1:8" ht="12.9" customHeight="1" x14ac:dyDescent="0.2">
      <c r="A332" s="520"/>
      <c r="B332" s="520"/>
      <c r="C332" s="299" t="s">
        <v>347</v>
      </c>
      <c r="D332" s="291"/>
      <c r="E332" s="292"/>
      <c r="F332" s="291"/>
      <c r="G332" s="291"/>
      <c r="H332" s="220"/>
    </row>
    <row r="333" spans="1:8" ht="12.9" customHeight="1" x14ac:dyDescent="0.2">
      <c r="A333" s="520"/>
      <c r="B333" s="520"/>
      <c r="C333" s="299" t="s">
        <v>348</v>
      </c>
      <c r="D333" s="291"/>
      <c r="E333" s="292"/>
      <c r="F333" s="291"/>
      <c r="G333" s="291"/>
      <c r="H333" s="220"/>
    </row>
    <row r="334" spans="1:8" ht="12.9" customHeight="1" x14ac:dyDescent="0.2">
      <c r="A334" s="520"/>
      <c r="B334" s="520"/>
      <c r="C334" s="298" t="s">
        <v>381</v>
      </c>
      <c r="D334" s="291"/>
      <c r="E334" s="292"/>
      <c r="F334" s="291"/>
      <c r="G334" s="291"/>
      <c r="H334" s="220"/>
    </row>
    <row r="335" spans="1:8" ht="12.9" customHeight="1" x14ac:dyDescent="0.2">
      <c r="A335" s="520"/>
      <c r="B335" s="520"/>
      <c r="C335" s="298" t="s">
        <v>382</v>
      </c>
      <c r="D335" s="291"/>
      <c r="E335" s="292"/>
      <c r="F335" s="291"/>
      <c r="G335" s="291"/>
      <c r="H335" s="220"/>
    </row>
    <row r="336" spans="1:8" ht="12.9" customHeight="1" x14ac:dyDescent="0.2">
      <c r="A336" s="520"/>
      <c r="B336" s="520"/>
      <c r="C336" s="298" t="s">
        <v>383</v>
      </c>
      <c r="D336" s="291"/>
      <c r="E336" s="292"/>
      <c r="F336" s="291"/>
      <c r="G336" s="291"/>
      <c r="H336" s="220"/>
    </row>
    <row r="337" spans="1:8" ht="12.9" customHeight="1" x14ac:dyDescent="0.2">
      <c r="A337" s="520"/>
      <c r="B337" s="520"/>
      <c r="C337" s="298" t="s">
        <v>384</v>
      </c>
      <c r="D337" s="560" t="str">
        <f ca="1">IF(作業２!G75=1,"３園目は入力不要です。",IF(作業２!G10="","",CONCATENATE("ここから「",H341,"」について入力してください")))</f>
        <v/>
      </c>
      <c r="E337" s="561"/>
      <c r="F337" s="561"/>
      <c r="G337" s="562"/>
      <c r="H337" s="220"/>
    </row>
    <row r="338" spans="1:8" ht="12.9" customHeight="1" x14ac:dyDescent="0.2">
      <c r="A338" s="520"/>
      <c r="B338" s="520"/>
      <c r="C338" s="298" t="s">
        <v>379</v>
      </c>
      <c r="D338" s="563"/>
      <c r="E338" s="564"/>
      <c r="F338" s="564"/>
      <c r="G338" s="565"/>
      <c r="H338" s="220"/>
    </row>
    <row r="339" spans="1:8" ht="13.8" x14ac:dyDescent="0.2">
      <c r="A339" s="520"/>
      <c r="B339" s="520"/>
      <c r="C339" s="300" t="s">
        <v>77</v>
      </c>
      <c r="D339" s="566"/>
      <c r="E339" s="567"/>
      <c r="F339" s="567"/>
      <c r="G339" s="568"/>
      <c r="H339" s="220"/>
    </row>
    <row r="340" spans="1:8" x14ac:dyDescent="0.2">
      <c r="A340" s="520"/>
      <c r="B340" s="520"/>
      <c r="C340" s="301" t="s">
        <v>349</v>
      </c>
      <c r="D340" s="291"/>
      <c r="E340" s="302" t="s">
        <v>26</v>
      </c>
      <c r="F340" s="291"/>
      <c r="G340" s="291"/>
      <c r="H340" s="220"/>
    </row>
    <row r="341" spans="1:8" x14ac:dyDescent="0.2">
      <c r="A341" s="520"/>
      <c r="B341" s="520"/>
      <c r="C341" s="164" t="s">
        <v>350</v>
      </c>
      <c r="D341" s="291"/>
      <c r="E341" s="152"/>
      <c r="F341" s="291"/>
      <c r="G341" s="291"/>
      <c r="H341" s="513" t="str">
        <f>IF(作業２!G10="","",作業２!G10)</f>
        <v/>
      </c>
    </row>
    <row r="342" spans="1:8" x14ac:dyDescent="0.2">
      <c r="A342" s="520"/>
      <c r="B342" s="520"/>
      <c r="C342" s="164" t="s">
        <v>351</v>
      </c>
      <c r="D342" s="291"/>
      <c r="E342" s="152"/>
      <c r="F342" s="291"/>
      <c r="G342" s="291"/>
      <c r="H342" s="513"/>
    </row>
    <row r="343" spans="1:8" x14ac:dyDescent="0.2">
      <c r="A343" s="520"/>
      <c r="B343" s="520"/>
      <c r="C343" s="301" t="s">
        <v>78</v>
      </c>
      <c r="D343" s="291"/>
      <c r="E343" s="302" t="s">
        <v>26</v>
      </c>
      <c r="F343" s="291"/>
      <c r="G343" s="291"/>
      <c r="H343" s="513"/>
    </row>
    <row r="344" spans="1:8" x14ac:dyDescent="0.2">
      <c r="A344" s="520"/>
      <c r="B344" s="520"/>
      <c r="C344" s="164" t="s">
        <v>352</v>
      </c>
      <c r="D344" s="291"/>
      <c r="E344" s="152"/>
      <c r="F344" s="291"/>
      <c r="G344" s="291"/>
      <c r="H344" s="513"/>
    </row>
    <row r="345" spans="1:8" x14ac:dyDescent="0.2">
      <c r="A345" s="520"/>
      <c r="B345" s="520"/>
      <c r="C345" s="164" t="s">
        <v>351</v>
      </c>
      <c r="D345" s="291"/>
      <c r="E345" s="152"/>
      <c r="F345" s="291"/>
      <c r="G345" s="291"/>
      <c r="H345" s="513"/>
    </row>
    <row r="346" spans="1:8" x14ac:dyDescent="0.2">
      <c r="A346" s="520"/>
      <c r="B346" s="520"/>
      <c r="C346" s="301" t="s">
        <v>353</v>
      </c>
      <c r="D346" s="291"/>
      <c r="E346" s="302" t="s">
        <v>26</v>
      </c>
      <c r="F346" s="291"/>
      <c r="G346" s="291"/>
      <c r="H346" s="513"/>
    </row>
    <row r="347" spans="1:8" x14ac:dyDescent="0.2">
      <c r="A347" s="520"/>
      <c r="B347" s="520"/>
      <c r="C347" s="164" t="s">
        <v>354</v>
      </c>
      <c r="D347" s="291"/>
      <c r="E347" s="152"/>
      <c r="F347" s="291"/>
      <c r="G347" s="291"/>
      <c r="H347" s="513"/>
    </row>
    <row r="348" spans="1:8" x14ac:dyDescent="0.2">
      <c r="A348" s="520"/>
      <c r="B348" s="520"/>
      <c r="C348" s="164" t="s">
        <v>351</v>
      </c>
      <c r="D348" s="291"/>
      <c r="E348" s="152"/>
      <c r="F348" s="291"/>
      <c r="G348" s="291"/>
      <c r="H348" s="513"/>
    </row>
    <row r="349" spans="1:8" x14ac:dyDescent="0.2">
      <c r="A349" s="520"/>
      <c r="B349" s="520"/>
      <c r="C349" s="301" t="s">
        <v>79</v>
      </c>
      <c r="D349" s="291"/>
      <c r="E349" s="302" t="s">
        <v>26</v>
      </c>
      <c r="F349" s="291"/>
      <c r="G349" s="291"/>
      <c r="H349" s="513"/>
    </row>
    <row r="350" spans="1:8" x14ac:dyDescent="0.2">
      <c r="A350" s="520"/>
      <c r="B350" s="520"/>
      <c r="C350" s="164" t="s">
        <v>355</v>
      </c>
      <c r="D350" s="291"/>
      <c r="E350" s="152"/>
      <c r="F350" s="291"/>
      <c r="G350" s="291"/>
      <c r="H350" s="513"/>
    </row>
    <row r="351" spans="1:8" x14ac:dyDescent="0.2">
      <c r="A351" s="520"/>
      <c r="B351" s="520"/>
      <c r="C351" s="164" t="s">
        <v>351</v>
      </c>
      <c r="D351" s="291"/>
      <c r="E351" s="152"/>
      <c r="F351" s="291"/>
      <c r="G351" s="291"/>
      <c r="H351" s="513"/>
    </row>
    <row r="352" spans="1:8" x14ac:dyDescent="0.2">
      <c r="A352" s="520"/>
      <c r="B352" s="520"/>
      <c r="C352" s="165" t="s">
        <v>356</v>
      </c>
      <c r="D352" s="291"/>
      <c r="E352" s="152"/>
      <c r="F352" s="291"/>
      <c r="G352" s="291"/>
      <c r="H352" s="513"/>
    </row>
    <row r="353" spans="1:8" x14ac:dyDescent="0.2">
      <c r="A353" s="520"/>
      <c r="B353" s="520"/>
      <c r="C353" s="301" t="s">
        <v>385</v>
      </c>
      <c r="D353" s="291"/>
      <c r="E353" s="302" t="s">
        <v>26</v>
      </c>
      <c r="F353" s="291"/>
      <c r="G353" s="291"/>
      <c r="H353" s="513"/>
    </row>
    <row r="354" spans="1:8" x14ac:dyDescent="0.2">
      <c r="A354" s="520"/>
      <c r="B354" s="520"/>
      <c r="C354" s="164" t="s">
        <v>357</v>
      </c>
      <c r="D354" s="291"/>
      <c r="E354" s="152"/>
      <c r="F354" s="291"/>
      <c r="G354" s="291"/>
      <c r="H354" s="513"/>
    </row>
    <row r="355" spans="1:8" x14ac:dyDescent="0.2">
      <c r="A355" s="520"/>
      <c r="B355" s="520"/>
      <c r="C355" s="164" t="s">
        <v>358</v>
      </c>
      <c r="D355" s="291"/>
      <c r="E355" s="152"/>
      <c r="F355" s="291"/>
      <c r="G355" s="291"/>
      <c r="H355" s="513"/>
    </row>
    <row r="356" spans="1:8" x14ac:dyDescent="0.2">
      <c r="A356" s="520"/>
      <c r="B356" s="520"/>
      <c r="C356" s="164" t="s">
        <v>359</v>
      </c>
      <c r="D356" s="291"/>
      <c r="E356" s="152"/>
      <c r="F356" s="291"/>
      <c r="G356" s="291"/>
      <c r="H356" s="513"/>
    </row>
    <row r="357" spans="1:8" x14ac:dyDescent="0.2">
      <c r="A357" s="520"/>
      <c r="B357" s="520"/>
      <c r="C357" s="165" t="s">
        <v>347</v>
      </c>
      <c r="D357" s="291"/>
      <c r="E357" s="152"/>
      <c r="F357" s="291"/>
      <c r="G357" s="291"/>
      <c r="H357" s="513"/>
    </row>
    <row r="358" spans="1:8" x14ac:dyDescent="0.2">
      <c r="A358" s="520"/>
      <c r="B358" s="520"/>
      <c r="C358" s="301" t="s">
        <v>73</v>
      </c>
      <c r="D358" s="291"/>
      <c r="E358" s="302" t="s">
        <v>26</v>
      </c>
      <c r="F358" s="291"/>
      <c r="G358" s="291"/>
      <c r="H358" s="237"/>
    </row>
    <row r="359" spans="1:8" x14ac:dyDescent="0.2">
      <c r="A359" s="520"/>
      <c r="B359" s="520"/>
      <c r="C359" s="164" t="s">
        <v>381</v>
      </c>
      <c r="D359" s="291"/>
      <c r="E359" s="152"/>
      <c r="F359" s="291"/>
      <c r="G359" s="291"/>
      <c r="H359" s="237"/>
    </row>
    <row r="360" spans="1:8" x14ac:dyDescent="0.2">
      <c r="A360" s="520"/>
      <c r="B360" s="520"/>
      <c r="C360" s="164" t="s">
        <v>382</v>
      </c>
      <c r="D360" s="291"/>
      <c r="E360" s="152"/>
      <c r="F360" s="291"/>
      <c r="G360" s="291"/>
      <c r="H360" s="237"/>
    </row>
    <row r="361" spans="1:8" x14ac:dyDescent="0.2">
      <c r="A361" s="520"/>
      <c r="B361" s="520"/>
      <c r="C361" s="164" t="s">
        <v>383</v>
      </c>
      <c r="D361" s="291"/>
      <c r="E361" s="152"/>
      <c r="F361" s="291"/>
      <c r="G361" s="291"/>
      <c r="H361" s="237"/>
    </row>
    <row r="362" spans="1:8" x14ac:dyDescent="0.2">
      <c r="A362" s="520"/>
      <c r="B362" s="520"/>
      <c r="C362" s="164" t="s">
        <v>384</v>
      </c>
      <c r="D362" s="291"/>
      <c r="E362" s="152"/>
      <c r="F362" s="291"/>
      <c r="G362" s="291"/>
      <c r="H362" s="237"/>
    </row>
    <row r="363" spans="1:8" x14ac:dyDescent="0.2">
      <c r="A363" s="520"/>
      <c r="B363" s="520"/>
      <c r="C363" s="164" t="s">
        <v>360</v>
      </c>
      <c r="D363" s="291"/>
      <c r="E363" s="152"/>
      <c r="F363" s="291"/>
      <c r="G363" s="291"/>
      <c r="H363" s="237"/>
    </row>
    <row r="364" spans="1:8" x14ac:dyDescent="0.2">
      <c r="A364" s="520"/>
      <c r="B364" s="520"/>
      <c r="C364" s="164" t="s">
        <v>379</v>
      </c>
      <c r="D364" s="291"/>
      <c r="E364" s="152"/>
      <c r="F364" s="291"/>
      <c r="G364" s="291"/>
      <c r="H364" s="513" t="str">
        <f>H341</f>
        <v/>
      </c>
    </row>
    <row r="365" spans="1:8" ht="46.5" customHeight="1" x14ac:dyDescent="0.2">
      <c r="A365" s="520"/>
      <c r="B365" s="520"/>
      <c r="C365" s="297" t="s">
        <v>236</v>
      </c>
      <c r="D365" s="296"/>
      <c r="E365" s="297" t="s">
        <v>236</v>
      </c>
      <c r="F365" s="291"/>
      <c r="G365" s="291"/>
      <c r="H365" s="513"/>
    </row>
    <row r="366" spans="1:8" x14ac:dyDescent="0.2">
      <c r="A366" s="520"/>
      <c r="B366" s="520"/>
      <c r="C366" s="314" t="s">
        <v>80</v>
      </c>
      <c r="D366" s="291"/>
      <c r="E366" s="302" t="s">
        <v>26</v>
      </c>
      <c r="F366" s="291"/>
      <c r="G366" s="291"/>
      <c r="H366" s="513"/>
    </row>
    <row r="367" spans="1:8" x14ac:dyDescent="0.2">
      <c r="A367" s="520"/>
      <c r="B367" s="520"/>
      <c r="C367" s="165" t="s">
        <v>361</v>
      </c>
      <c r="D367" s="291"/>
      <c r="E367" s="152"/>
      <c r="F367" s="291"/>
      <c r="G367" s="291"/>
      <c r="H367" s="513"/>
    </row>
    <row r="368" spans="1:8" x14ac:dyDescent="0.2">
      <c r="A368" s="520"/>
      <c r="B368" s="520"/>
      <c r="C368" s="165" t="s">
        <v>362</v>
      </c>
      <c r="D368" s="291"/>
      <c r="E368" s="152"/>
      <c r="F368" s="291"/>
      <c r="G368" s="291"/>
      <c r="H368" s="513"/>
    </row>
    <row r="369" spans="1:8" x14ac:dyDescent="0.2">
      <c r="A369" s="520"/>
      <c r="B369" s="520"/>
      <c r="C369" s="166" t="s">
        <v>81</v>
      </c>
      <c r="D369" s="291"/>
      <c r="E369" s="152"/>
      <c r="F369" s="291"/>
      <c r="G369" s="291"/>
      <c r="H369" s="513"/>
    </row>
    <row r="370" spans="1:8" x14ac:dyDescent="0.2">
      <c r="A370" s="520"/>
      <c r="B370" s="520"/>
      <c r="C370" s="166" t="s">
        <v>82</v>
      </c>
      <c r="D370" s="291"/>
      <c r="E370" s="152"/>
      <c r="F370" s="291"/>
      <c r="G370" s="291"/>
      <c r="H370" s="513"/>
    </row>
    <row r="371" spans="1:8" x14ac:dyDescent="0.2">
      <c r="A371" s="520"/>
      <c r="B371" s="520"/>
      <c r="C371" s="166" t="s">
        <v>413</v>
      </c>
      <c r="D371" s="291" t="s">
        <v>111</v>
      </c>
      <c r="E371" s="152"/>
      <c r="F371" s="291"/>
      <c r="G371" s="291"/>
      <c r="H371" s="513"/>
    </row>
    <row r="372" spans="1:8" x14ac:dyDescent="0.2">
      <c r="A372" s="520"/>
      <c r="B372" s="520"/>
      <c r="C372" s="314" t="s">
        <v>83</v>
      </c>
      <c r="D372" s="291"/>
      <c r="E372" s="302" t="s">
        <v>26</v>
      </c>
      <c r="F372" s="291"/>
      <c r="G372" s="291"/>
      <c r="H372" s="513"/>
    </row>
    <row r="373" spans="1:8" x14ac:dyDescent="0.2">
      <c r="A373" s="520"/>
      <c r="B373" s="520"/>
      <c r="C373" s="165" t="s">
        <v>363</v>
      </c>
      <c r="D373" s="291"/>
      <c r="E373" s="152"/>
      <c r="F373" s="291"/>
      <c r="G373" s="291"/>
      <c r="H373" s="513"/>
    </row>
    <row r="374" spans="1:8" x14ac:dyDescent="0.2">
      <c r="A374" s="520"/>
      <c r="B374" s="520"/>
      <c r="C374" s="165" t="s">
        <v>364</v>
      </c>
      <c r="D374" s="291"/>
      <c r="E374" s="152"/>
      <c r="F374" s="291"/>
      <c r="G374" s="291"/>
      <c r="H374" s="513"/>
    </row>
    <row r="375" spans="1:8" x14ac:dyDescent="0.2">
      <c r="A375" s="520"/>
      <c r="B375" s="520"/>
      <c r="C375" s="165" t="s">
        <v>365</v>
      </c>
      <c r="D375" s="291"/>
      <c r="E375" s="152"/>
      <c r="F375" s="291"/>
      <c r="G375" s="291"/>
      <c r="H375" s="513"/>
    </row>
    <row r="376" spans="1:8" x14ac:dyDescent="0.2">
      <c r="A376" s="520"/>
      <c r="B376" s="520"/>
      <c r="C376" s="166" t="s">
        <v>84</v>
      </c>
      <c r="D376" s="291"/>
      <c r="E376" s="302" t="s">
        <v>26</v>
      </c>
      <c r="F376" s="291"/>
      <c r="G376" s="291"/>
      <c r="H376" s="513"/>
    </row>
    <row r="377" spans="1:8" x14ac:dyDescent="0.2">
      <c r="A377" s="520"/>
      <c r="B377" s="520"/>
      <c r="C377" s="165" t="s">
        <v>386</v>
      </c>
      <c r="D377" s="291"/>
      <c r="E377" s="152"/>
      <c r="F377" s="291"/>
      <c r="G377" s="291"/>
      <c r="H377" s="513"/>
    </row>
    <row r="378" spans="1:8" x14ac:dyDescent="0.2">
      <c r="A378" s="520"/>
      <c r="B378" s="520"/>
      <c r="C378" s="299" t="s">
        <v>387</v>
      </c>
      <c r="D378" s="291"/>
      <c r="E378" s="302" t="s">
        <v>121</v>
      </c>
      <c r="F378" s="291"/>
      <c r="G378" s="291"/>
      <c r="H378" s="513"/>
    </row>
    <row r="379" spans="1:8" x14ac:dyDescent="0.2">
      <c r="A379" s="520"/>
      <c r="B379" s="520"/>
      <c r="C379" s="321" t="s">
        <v>366</v>
      </c>
      <c r="D379" s="303"/>
      <c r="E379" s="302" t="s">
        <v>121</v>
      </c>
      <c r="F379" s="303"/>
      <c r="G379" s="303"/>
      <c r="H379" s="513"/>
    </row>
    <row r="380" spans="1:8" x14ac:dyDescent="0.2">
      <c r="A380" s="520"/>
      <c r="B380" s="527"/>
      <c r="C380" s="309" t="s">
        <v>116</v>
      </c>
      <c r="D380" s="307"/>
      <c r="E380" s="310">
        <f>E377+E375+E374+E373+E371+E370+E369+E368+E367+E364+E363+E362+E361+E360+E359+E357+E356+E355+E354+E352+E351+E350+E348+E347+E345+E344+E342+E341</f>
        <v>0</v>
      </c>
      <c r="F380" s="304"/>
      <c r="G380" s="304"/>
      <c r="H380" s="513"/>
    </row>
    <row r="381" spans="1:8" ht="13.5" customHeight="1" x14ac:dyDescent="0.2">
      <c r="A381" s="520" t="s">
        <v>75</v>
      </c>
      <c r="B381" s="526" t="s">
        <v>85</v>
      </c>
      <c r="C381" s="314" t="s">
        <v>86</v>
      </c>
      <c r="D381" s="315"/>
      <c r="E381" s="302" t="s">
        <v>26</v>
      </c>
      <c r="F381" s="288"/>
      <c r="G381" s="288"/>
      <c r="H381" s="237"/>
    </row>
    <row r="382" spans="1:8" x14ac:dyDescent="0.2">
      <c r="A382" s="520"/>
      <c r="B382" s="520"/>
      <c r="C382" s="151" t="s">
        <v>367</v>
      </c>
      <c r="D382" s="316"/>
      <c r="E382" s="152"/>
      <c r="F382" s="291"/>
      <c r="G382" s="291"/>
      <c r="H382" s="513" t="str">
        <f>H341</f>
        <v/>
      </c>
    </row>
    <row r="383" spans="1:8" x14ac:dyDescent="0.2">
      <c r="A383" s="520"/>
      <c r="B383" s="520"/>
      <c r="C383" s="151" t="s">
        <v>368</v>
      </c>
      <c r="D383" s="316"/>
      <c r="E383" s="152"/>
      <c r="F383" s="291"/>
      <c r="G383" s="291"/>
      <c r="H383" s="513"/>
    </row>
    <row r="384" spans="1:8" x14ac:dyDescent="0.2">
      <c r="A384" s="520"/>
      <c r="B384" s="520"/>
      <c r="C384" s="151" t="s">
        <v>369</v>
      </c>
      <c r="D384" s="316"/>
      <c r="E384" s="152"/>
      <c r="F384" s="291"/>
      <c r="G384" s="291"/>
      <c r="H384" s="513"/>
    </row>
    <row r="385" spans="1:8" x14ac:dyDescent="0.2">
      <c r="A385" s="520"/>
      <c r="B385" s="520"/>
      <c r="C385" s="151" t="s">
        <v>388</v>
      </c>
      <c r="D385" s="316"/>
      <c r="E385" s="152"/>
      <c r="F385" s="291"/>
      <c r="G385" s="291"/>
      <c r="H385" s="513"/>
    </row>
    <row r="386" spans="1:8" x14ac:dyDescent="0.2">
      <c r="A386" s="520"/>
      <c r="B386" s="520"/>
      <c r="C386" s="151" t="s">
        <v>389</v>
      </c>
      <c r="D386" s="316"/>
      <c r="E386" s="152"/>
      <c r="F386" s="291"/>
      <c r="G386" s="291"/>
      <c r="H386" s="513"/>
    </row>
    <row r="387" spans="1:8" x14ac:dyDescent="0.2">
      <c r="A387" s="520"/>
      <c r="B387" s="520"/>
      <c r="C387" s="151" t="s">
        <v>390</v>
      </c>
      <c r="D387" s="316"/>
      <c r="E387" s="152"/>
      <c r="F387" s="291"/>
      <c r="G387" s="291"/>
      <c r="H387" s="513"/>
    </row>
    <row r="388" spans="1:8" x14ac:dyDescent="0.2">
      <c r="A388" s="520"/>
      <c r="B388" s="520"/>
      <c r="C388" s="151" t="s">
        <v>370</v>
      </c>
      <c r="D388" s="316"/>
      <c r="E388" s="152"/>
      <c r="F388" s="291"/>
      <c r="G388" s="291"/>
      <c r="H388" s="513"/>
    </row>
    <row r="389" spans="1:8" x14ac:dyDescent="0.2">
      <c r="A389" s="520"/>
      <c r="B389" s="520"/>
      <c r="C389" s="151" t="s">
        <v>391</v>
      </c>
      <c r="D389" s="316"/>
      <c r="E389" s="152"/>
      <c r="F389" s="291"/>
      <c r="G389" s="291"/>
      <c r="H389" s="513"/>
    </row>
    <row r="390" spans="1:8" x14ac:dyDescent="0.2">
      <c r="A390" s="520"/>
      <c r="B390" s="520"/>
      <c r="C390" s="166" t="s">
        <v>114</v>
      </c>
      <c r="D390" s="316"/>
      <c r="E390" s="152"/>
      <c r="F390" s="291"/>
      <c r="G390" s="291"/>
      <c r="H390" s="513"/>
    </row>
    <row r="391" spans="1:8" ht="12.9" customHeight="1" x14ac:dyDescent="0.2">
      <c r="A391" s="520"/>
      <c r="B391" s="520"/>
      <c r="C391" s="322" t="s">
        <v>392</v>
      </c>
      <c r="D391" s="316"/>
      <c r="E391" s="302" t="s">
        <v>121</v>
      </c>
      <c r="F391" s="291"/>
      <c r="G391" s="291"/>
      <c r="H391" s="513"/>
    </row>
    <row r="392" spans="1:8" ht="12.9" customHeight="1" x14ac:dyDescent="0.2">
      <c r="A392" s="520"/>
      <c r="B392" s="520"/>
      <c r="C392" s="322" t="s">
        <v>393</v>
      </c>
      <c r="D392" s="316"/>
      <c r="E392" s="302" t="s">
        <v>121</v>
      </c>
      <c r="F392" s="291"/>
      <c r="G392" s="291"/>
      <c r="H392" s="513"/>
    </row>
    <row r="393" spans="1:8" ht="46.5" customHeight="1" x14ac:dyDescent="0.2">
      <c r="A393" s="520"/>
      <c r="B393" s="520"/>
      <c r="C393" s="297" t="s">
        <v>236</v>
      </c>
      <c r="D393" s="296"/>
      <c r="E393" s="297" t="s">
        <v>236</v>
      </c>
      <c r="F393" s="291"/>
      <c r="G393" s="291"/>
      <c r="H393" s="513"/>
    </row>
    <row r="394" spans="1:8" ht="14.25" customHeight="1" x14ac:dyDescent="0.2">
      <c r="A394" s="520"/>
      <c r="B394" s="520"/>
      <c r="C394" s="322" t="s">
        <v>394</v>
      </c>
      <c r="D394" s="316"/>
      <c r="E394" s="302" t="s">
        <v>121</v>
      </c>
      <c r="F394" s="305"/>
      <c r="G394" s="291"/>
      <c r="H394" s="237"/>
    </row>
    <row r="395" spans="1:8" x14ac:dyDescent="0.2">
      <c r="A395" s="520"/>
      <c r="B395" s="520"/>
      <c r="C395" s="166" t="s">
        <v>115</v>
      </c>
      <c r="D395" s="316"/>
      <c r="E395" s="152"/>
      <c r="F395" s="291"/>
      <c r="G395" s="291"/>
      <c r="H395" s="237"/>
    </row>
    <row r="396" spans="1:8" ht="12.9" customHeight="1" x14ac:dyDescent="0.2">
      <c r="A396" s="520"/>
      <c r="B396" s="520"/>
      <c r="C396" s="322" t="s">
        <v>395</v>
      </c>
      <c r="D396" s="316"/>
      <c r="E396" s="302" t="s">
        <v>121</v>
      </c>
      <c r="F396" s="291"/>
      <c r="G396" s="291"/>
      <c r="H396" s="237"/>
    </row>
    <row r="397" spans="1:8" ht="12.9" customHeight="1" x14ac:dyDescent="0.2">
      <c r="A397" s="520"/>
      <c r="B397" s="520"/>
      <c r="C397" s="322" t="s">
        <v>371</v>
      </c>
      <c r="D397" s="316"/>
      <c r="E397" s="302" t="s">
        <v>121</v>
      </c>
      <c r="F397" s="291"/>
      <c r="G397" s="291"/>
      <c r="H397" s="237"/>
    </row>
    <row r="398" spans="1:8" ht="46.5" customHeight="1" x14ac:dyDescent="0.2">
      <c r="A398" s="520"/>
      <c r="B398" s="520"/>
      <c r="C398" s="297" t="s">
        <v>236</v>
      </c>
      <c r="D398" s="296"/>
      <c r="E398" s="297" t="s">
        <v>236</v>
      </c>
      <c r="F398" s="291"/>
      <c r="G398" s="291"/>
      <c r="H398" s="237"/>
    </row>
    <row r="399" spans="1:8" ht="12.9" customHeight="1" x14ac:dyDescent="0.2">
      <c r="A399" s="520"/>
      <c r="B399" s="520"/>
      <c r="C399" s="322" t="s">
        <v>396</v>
      </c>
      <c r="D399" s="316"/>
      <c r="E399" s="302" t="s">
        <v>121</v>
      </c>
      <c r="F399" s="291"/>
      <c r="G399" s="291"/>
      <c r="H399" s="513" t="str">
        <f>H341</f>
        <v/>
      </c>
    </row>
    <row r="400" spans="1:8" ht="13.5" customHeight="1" x14ac:dyDescent="0.2">
      <c r="A400" s="520"/>
      <c r="B400" s="520"/>
      <c r="C400" s="322" t="s">
        <v>87</v>
      </c>
      <c r="D400" s="316"/>
      <c r="E400" s="302" t="s">
        <v>121</v>
      </c>
      <c r="F400" s="291"/>
      <c r="G400" s="291"/>
      <c r="H400" s="513"/>
    </row>
    <row r="401" spans="1:8" x14ac:dyDescent="0.2">
      <c r="A401" s="520"/>
      <c r="B401" s="520"/>
      <c r="C401" s="166" t="s">
        <v>88</v>
      </c>
      <c r="D401" s="316"/>
      <c r="E401" s="152"/>
      <c r="F401" s="291"/>
      <c r="G401" s="291"/>
      <c r="H401" s="513"/>
    </row>
    <row r="402" spans="1:8" x14ac:dyDescent="0.2">
      <c r="A402" s="520"/>
      <c r="B402" s="520"/>
      <c r="C402" s="166" t="s">
        <v>117</v>
      </c>
      <c r="D402" s="316"/>
      <c r="E402" s="152"/>
      <c r="F402" s="291"/>
      <c r="G402" s="291"/>
      <c r="H402" s="513"/>
    </row>
    <row r="403" spans="1:8" x14ac:dyDescent="0.2">
      <c r="A403" s="520"/>
      <c r="B403" s="520"/>
      <c r="C403" s="166" t="s">
        <v>113</v>
      </c>
      <c r="D403" s="316" t="s">
        <v>111</v>
      </c>
      <c r="E403" s="152"/>
      <c r="F403" s="291"/>
      <c r="G403" s="291"/>
      <c r="H403" s="513"/>
    </row>
    <row r="404" spans="1:8" x14ac:dyDescent="0.2">
      <c r="A404" s="520"/>
      <c r="B404" s="520"/>
      <c r="C404" s="314" t="s">
        <v>89</v>
      </c>
      <c r="D404" s="316"/>
      <c r="E404" s="302" t="s">
        <v>121</v>
      </c>
      <c r="F404" s="291"/>
      <c r="G404" s="291"/>
      <c r="H404" s="513"/>
    </row>
    <row r="405" spans="1:8" x14ac:dyDescent="0.2">
      <c r="A405" s="520"/>
      <c r="B405" s="520"/>
      <c r="C405" s="151" t="s">
        <v>372</v>
      </c>
      <c r="D405" s="316"/>
      <c r="E405" s="152"/>
      <c r="F405" s="291"/>
      <c r="G405" s="291"/>
      <c r="H405" s="513"/>
    </row>
    <row r="406" spans="1:8" x14ac:dyDescent="0.2">
      <c r="A406" s="520"/>
      <c r="B406" s="520"/>
      <c r="C406" s="151" t="s">
        <v>373</v>
      </c>
      <c r="D406" s="316"/>
      <c r="E406" s="152"/>
      <c r="F406" s="291"/>
      <c r="G406" s="291"/>
      <c r="H406" s="513"/>
    </row>
    <row r="407" spans="1:8" x14ac:dyDescent="0.2">
      <c r="A407" s="520"/>
      <c r="B407" s="520"/>
      <c r="C407" s="314" t="s">
        <v>90</v>
      </c>
      <c r="D407" s="316"/>
      <c r="E407" s="302" t="s">
        <v>121</v>
      </c>
      <c r="F407" s="291"/>
      <c r="G407" s="291"/>
      <c r="H407" s="513"/>
    </row>
    <row r="408" spans="1:8" x14ac:dyDescent="0.2">
      <c r="A408" s="520"/>
      <c r="B408" s="520"/>
      <c r="C408" s="151" t="s">
        <v>397</v>
      </c>
      <c r="D408" s="316"/>
      <c r="E408" s="152"/>
      <c r="F408" s="291"/>
      <c r="G408" s="291"/>
      <c r="H408" s="513"/>
    </row>
    <row r="409" spans="1:8" x14ac:dyDescent="0.2">
      <c r="A409" s="520"/>
      <c r="B409" s="520"/>
      <c r="C409" s="322" t="s">
        <v>398</v>
      </c>
      <c r="D409" s="316"/>
      <c r="E409" s="302" t="s">
        <v>121</v>
      </c>
      <c r="F409" s="291"/>
      <c r="G409" s="291"/>
      <c r="H409" s="513"/>
    </row>
    <row r="410" spans="1:8" x14ac:dyDescent="0.2">
      <c r="A410" s="520"/>
      <c r="B410" s="520"/>
      <c r="C410" s="323" t="s">
        <v>399</v>
      </c>
      <c r="D410" s="316"/>
      <c r="E410" s="302" t="s">
        <v>121</v>
      </c>
      <c r="F410" s="291"/>
      <c r="G410" s="291"/>
      <c r="H410" s="513"/>
    </row>
    <row r="411" spans="1:8" x14ac:dyDescent="0.2">
      <c r="A411" s="520"/>
      <c r="B411" s="520"/>
      <c r="C411" s="323" t="s">
        <v>400</v>
      </c>
      <c r="D411" s="316"/>
      <c r="E411" s="302" t="s">
        <v>121</v>
      </c>
      <c r="F411" s="291"/>
      <c r="G411" s="291"/>
      <c r="H411" s="513"/>
    </row>
    <row r="412" spans="1:8" x14ac:dyDescent="0.2">
      <c r="A412" s="520"/>
      <c r="B412" s="520"/>
      <c r="C412" s="322" t="s">
        <v>374</v>
      </c>
      <c r="D412" s="316"/>
      <c r="E412" s="302" t="s">
        <v>121</v>
      </c>
      <c r="F412" s="291"/>
      <c r="G412" s="291"/>
      <c r="H412" s="513"/>
    </row>
    <row r="413" spans="1:8" x14ac:dyDescent="0.2">
      <c r="A413" s="520"/>
      <c r="B413" s="520"/>
      <c r="C413" s="324" t="s">
        <v>401</v>
      </c>
      <c r="D413" s="317"/>
      <c r="E413" s="302" t="s">
        <v>121</v>
      </c>
      <c r="F413" s="291"/>
      <c r="G413" s="305"/>
      <c r="H413" s="513"/>
    </row>
    <row r="414" spans="1:8" x14ac:dyDescent="0.2">
      <c r="A414" s="520"/>
      <c r="B414" s="520"/>
      <c r="C414" s="325" t="s">
        <v>402</v>
      </c>
      <c r="D414" s="318"/>
      <c r="E414" s="302" t="s">
        <v>121</v>
      </c>
      <c r="F414" s="303"/>
      <c r="G414" s="303"/>
      <c r="H414" s="513"/>
    </row>
    <row r="415" spans="1:8" x14ac:dyDescent="0.2">
      <c r="A415" s="520"/>
      <c r="B415" s="527"/>
      <c r="C415" s="309" t="s">
        <v>118</v>
      </c>
      <c r="D415" s="307"/>
      <c r="E415" s="310">
        <f>E408+E406+E405+E403+E402+E401+E395+E390+E389+E388+E387+E386+E385+E384+E383+E382</f>
        <v>0</v>
      </c>
      <c r="F415" s="304"/>
      <c r="G415" s="304"/>
      <c r="H415" s="513"/>
    </row>
    <row r="416" spans="1:8" x14ac:dyDescent="0.2">
      <c r="A416" s="527"/>
      <c r="B416" s="528" t="s">
        <v>412</v>
      </c>
      <c r="C416" s="529"/>
      <c r="D416" s="319"/>
      <c r="E416" s="312">
        <f>E380-E415</f>
        <v>0</v>
      </c>
      <c r="F416" s="304"/>
      <c r="G416" s="304"/>
      <c r="H416" s="237"/>
    </row>
    <row r="417" spans="1:8" ht="13.5" customHeight="1" x14ac:dyDescent="0.2">
      <c r="A417" s="526" t="s">
        <v>91</v>
      </c>
      <c r="B417" s="526" t="s">
        <v>92</v>
      </c>
      <c r="C417" s="314" t="s">
        <v>93</v>
      </c>
      <c r="D417" s="288"/>
      <c r="E417" s="302" t="s">
        <v>121</v>
      </c>
      <c r="F417" s="288"/>
      <c r="G417" s="288"/>
      <c r="H417" s="237"/>
    </row>
    <row r="418" spans="1:8" x14ac:dyDescent="0.2">
      <c r="A418" s="520"/>
      <c r="B418" s="530"/>
      <c r="C418" s="313" t="s">
        <v>406</v>
      </c>
      <c r="D418" s="291"/>
      <c r="E418" s="302" t="s">
        <v>121</v>
      </c>
      <c r="F418" s="291"/>
      <c r="G418" s="291"/>
      <c r="H418" s="237"/>
    </row>
    <row r="419" spans="1:8" x14ac:dyDescent="0.2">
      <c r="A419" s="520"/>
      <c r="B419" s="530"/>
      <c r="C419" s="164" t="s">
        <v>403</v>
      </c>
      <c r="D419" s="291"/>
      <c r="E419" s="152"/>
      <c r="F419" s="291"/>
      <c r="G419" s="291"/>
      <c r="H419" s="513" t="str">
        <f>H341</f>
        <v/>
      </c>
    </row>
    <row r="420" spans="1:8" x14ac:dyDescent="0.2">
      <c r="A420" s="520"/>
      <c r="B420" s="530"/>
      <c r="C420" s="164" t="s">
        <v>404</v>
      </c>
      <c r="D420" s="291"/>
      <c r="E420" s="152"/>
      <c r="F420" s="291"/>
      <c r="G420" s="291"/>
      <c r="H420" s="513"/>
    </row>
    <row r="421" spans="1:8" x14ac:dyDescent="0.2">
      <c r="A421" s="520"/>
      <c r="B421" s="530"/>
      <c r="C421" s="313" t="s">
        <v>405</v>
      </c>
      <c r="D421" s="291"/>
      <c r="E421" s="302" t="s">
        <v>121</v>
      </c>
      <c r="F421" s="291"/>
      <c r="G421" s="291"/>
      <c r="H421" s="513"/>
    </row>
    <row r="422" spans="1:8" x14ac:dyDescent="0.2">
      <c r="A422" s="520"/>
      <c r="B422" s="530"/>
      <c r="C422" s="164" t="s">
        <v>403</v>
      </c>
      <c r="D422" s="291"/>
      <c r="E422" s="152"/>
      <c r="F422" s="291"/>
      <c r="G422" s="291"/>
      <c r="H422" s="513"/>
    </row>
    <row r="423" spans="1:8" x14ac:dyDescent="0.2">
      <c r="A423" s="520"/>
      <c r="B423" s="530"/>
      <c r="C423" s="164" t="s">
        <v>404</v>
      </c>
      <c r="D423" s="291"/>
      <c r="E423" s="152"/>
      <c r="F423" s="291"/>
      <c r="G423" s="291"/>
      <c r="H423" s="513"/>
    </row>
    <row r="424" spans="1:8" x14ac:dyDescent="0.2">
      <c r="A424" s="520"/>
      <c r="B424" s="530"/>
      <c r="C424" s="314" t="s">
        <v>94</v>
      </c>
      <c r="D424" s="291"/>
      <c r="E424" s="302" t="s">
        <v>121</v>
      </c>
      <c r="F424" s="291"/>
      <c r="G424" s="291"/>
      <c r="H424" s="513"/>
    </row>
    <row r="425" spans="1:8" x14ac:dyDescent="0.2">
      <c r="A425" s="520"/>
      <c r="B425" s="530"/>
      <c r="C425" s="151" t="s">
        <v>407</v>
      </c>
      <c r="D425" s="291"/>
      <c r="E425" s="152"/>
      <c r="F425" s="291"/>
      <c r="G425" s="291"/>
      <c r="H425" s="513"/>
    </row>
    <row r="426" spans="1:8" x14ac:dyDescent="0.2">
      <c r="A426" s="520"/>
      <c r="B426" s="530"/>
      <c r="C426" s="151" t="s">
        <v>408</v>
      </c>
      <c r="D426" s="291"/>
      <c r="E426" s="152"/>
      <c r="F426" s="291"/>
      <c r="G426" s="291"/>
      <c r="H426" s="513"/>
    </row>
    <row r="427" spans="1:8" x14ac:dyDescent="0.2">
      <c r="A427" s="520"/>
      <c r="B427" s="530"/>
      <c r="C427" s="166" t="s">
        <v>423</v>
      </c>
      <c r="D427" s="291"/>
      <c r="E427" s="152"/>
      <c r="F427" s="291"/>
      <c r="G427" s="291"/>
      <c r="H427" s="513"/>
    </row>
    <row r="428" spans="1:8" x14ac:dyDescent="0.2">
      <c r="A428" s="520"/>
      <c r="B428" s="530"/>
      <c r="C428" s="166" t="s">
        <v>424</v>
      </c>
      <c r="D428" s="291"/>
      <c r="E428" s="152"/>
      <c r="F428" s="291"/>
      <c r="G428" s="291"/>
      <c r="H428" s="513"/>
    </row>
    <row r="429" spans="1:8" x14ac:dyDescent="0.2">
      <c r="A429" s="520"/>
      <c r="B429" s="530"/>
      <c r="C429" s="314" t="s">
        <v>421</v>
      </c>
      <c r="D429" s="291"/>
      <c r="E429" s="302" t="s">
        <v>121</v>
      </c>
      <c r="F429" s="291"/>
      <c r="G429" s="291"/>
      <c r="H429" s="513"/>
    </row>
    <row r="430" spans="1:8" x14ac:dyDescent="0.2">
      <c r="A430" s="520"/>
      <c r="B430" s="530"/>
      <c r="C430" s="151" t="s">
        <v>409</v>
      </c>
      <c r="D430" s="291"/>
      <c r="E430" s="152"/>
      <c r="F430" s="291"/>
      <c r="G430" s="291"/>
      <c r="H430" s="513"/>
    </row>
    <row r="431" spans="1:8" x14ac:dyDescent="0.2">
      <c r="A431" s="520"/>
      <c r="B431" s="530"/>
      <c r="C431" s="151" t="s">
        <v>416</v>
      </c>
      <c r="D431" s="291"/>
      <c r="E431" s="152"/>
      <c r="F431" s="291"/>
      <c r="G431" s="291"/>
      <c r="H431" s="513"/>
    </row>
    <row r="432" spans="1:8" x14ac:dyDescent="0.2">
      <c r="A432" s="520"/>
      <c r="B432" s="530"/>
      <c r="C432" s="151" t="s">
        <v>417</v>
      </c>
      <c r="D432" s="291"/>
      <c r="E432" s="152"/>
      <c r="F432" s="291"/>
      <c r="G432" s="291"/>
      <c r="H432" s="513"/>
    </row>
    <row r="433" spans="1:8" x14ac:dyDescent="0.2">
      <c r="A433" s="520"/>
      <c r="B433" s="530"/>
      <c r="C433" s="314" t="s">
        <v>95</v>
      </c>
      <c r="D433" s="291"/>
      <c r="E433" s="302" t="s">
        <v>121</v>
      </c>
      <c r="F433" s="291"/>
      <c r="G433" s="291"/>
      <c r="H433" s="513"/>
    </row>
    <row r="434" spans="1:8" x14ac:dyDescent="0.2">
      <c r="A434" s="520"/>
      <c r="B434" s="530"/>
      <c r="C434" s="151" t="s">
        <v>418</v>
      </c>
      <c r="D434" s="303"/>
      <c r="E434" s="153"/>
      <c r="F434" s="303"/>
      <c r="G434" s="303"/>
      <c r="H434" s="513"/>
    </row>
    <row r="435" spans="1:8" x14ac:dyDescent="0.2">
      <c r="A435" s="527"/>
      <c r="B435" s="531"/>
      <c r="C435" s="309" t="s">
        <v>96</v>
      </c>
      <c r="D435" s="307"/>
      <c r="E435" s="310">
        <f>E434+E432+E431+E430+E428+E427+E426+E425+E423+E422+E420+E419</f>
        <v>0</v>
      </c>
      <c r="F435" s="304"/>
      <c r="G435" s="304"/>
      <c r="H435" s="513"/>
    </row>
    <row r="436" spans="1:8" ht="13.5" customHeight="1" x14ac:dyDescent="0.2">
      <c r="A436" s="526" t="s">
        <v>91</v>
      </c>
      <c r="B436" s="526" t="s">
        <v>85</v>
      </c>
      <c r="C436" s="166" t="s">
        <v>425</v>
      </c>
      <c r="D436" s="320"/>
      <c r="E436" s="154"/>
      <c r="F436" s="288"/>
      <c r="G436" s="288"/>
      <c r="H436" s="237"/>
    </row>
    <row r="437" spans="1:8" x14ac:dyDescent="0.2">
      <c r="A437" s="520"/>
      <c r="B437" s="520"/>
      <c r="C437" s="166" t="s">
        <v>426</v>
      </c>
      <c r="D437" s="305"/>
      <c r="E437" s="152"/>
      <c r="F437" s="291"/>
      <c r="G437" s="306"/>
      <c r="H437" s="237"/>
    </row>
    <row r="438" spans="1:8" x14ac:dyDescent="0.2">
      <c r="A438" s="520"/>
      <c r="B438" s="520"/>
      <c r="C438" s="314" t="s">
        <v>422</v>
      </c>
      <c r="D438" s="291"/>
      <c r="E438" s="302" t="s">
        <v>121</v>
      </c>
      <c r="F438" s="291"/>
      <c r="G438" s="291"/>
      <c r="H438" s="237"/>
    </row>
    <row r="439" spans="1:8" x14ac:dyDescent="0.2">
      <c r="A439" s="520"/>
      <c r="B439" s="520"/>
      <c r="C439" s="151" t="s">
        <v>419</v>
      </c>
      <c r="D439" s="291"/>
      <c r="E439" s="152"/>
      <c r="F439" s="291"/>
      <c r="G439" s="291"/>
      <c r="H439" s="513" t="str">
        <f>H341</f>
        <v/>
      </c>
    </row>
    <row r="440" spans="1:8" x14ac:dyDescent="0.2">
      <c r="A440" s="520"/>
      <c r="B440" s="520"/>
      <c r="C440" s="151" t="s">
        <v>420</v>
      </c>
      <c r="D440" s="291"/>
      <c r="E440" s="152"/>
      <c r="F440" s="291"/>
      <c r="G440" s="291"/>
      <c r="H440" s="513"/>
    </row>
    <row r="441" spans="1:8" x14ac:dyDescent="0.2">
      <c r="A441" s="520"/>
      <c r="B441" s="520"/>
      <c r="C441" s="151" t="s">
        <v>375</v>
      </c>
      <c r="D441" s="291"/>
      <c r="E441" s="152"/>
      <c r="F441" s="291"/>
      <c r="G441" s="291"/>
      <c r="H441" s="513"/>
    </row>
    <row r="442" spans="1:8" x14ac:dyDescent="0.2">
      <c r="A442" s="520"/>
      <c r="B442" s="520"/>
      <c r="C442" s="313" t="s">
        <v>414</v>
      </c>
      <c r="D442" s="291"/>
      <c r="E442" s="302" t="s">
        <v>121</v>
      </c>
      <c r="F442" s="291"/>
      <c r="G442" s="291"/>
      <c r="H442" s="513"/>
    </row>
    <row r="443" spans="1:8" x14ac:dyDescent="0.2">
      <c r="A443" s="520"/>
      <c r="B443" s="520"/>
      <c r="C443" s="164" t="s">
        <v>376</v>
      </c>
      <c r="D443" s="291"/>
      <c r="E443" s="152"/>
      <c r="F443" s="291"/>
      <c r="G443" s="291"/>
      <c r="H443" s="513"/>
    </row>
    <row r="444" spans="1:8" x14ac:dyDescent="0.2">
      <c r="A444" s="520"/>
      <c r="B444" s="520"/>
      <c r="C444" s="164" t="s">
        <v>377</v>
      </c>
      <c r="D444" s="291"/>
      <c r="E444" s="152"/>
      <c r="F444" s="291"/>
      <c r="G444" s="291"/>
      <c r="H444" s="513"/>
    </row>
    <row r="445" spans="1:8" x14ac:dyDescent="0.2">
      <c r="A445" s="520"/>
      <c r="B445" s="520"/>
      <c r="C445" s="164" t="s">
        <v>378</v>
      </c>
      <c r="D445" s="291"/>
      <c r="E445" s="152"/>
      <c r="F445" s="291"/>
      <c r="G445" s="291"/>
      <c r="H445" s="513"/>
    </row>
    <row r="446" spans="1:8" x14ac:dyDescent="0.2">
      <c r="A446" s="520"/>
      <c r="B446" s="520"/>
      <c r="C446" s="313" t="s">
        <v>415</v>
      </c>
      <c r="D446" s="291"/>
      <c r="E446" s="302" t="s">
        <v>121</v>
      </c>
      <c r="F446" s="291"/>
      <c r="G446" s="291"/>
      <c r="H446" s="513"/>
    </row>
    <row r="447" spans="1:8" x14ac:dyDescent="0.2">
      <c r="A447" s="520"/>
      <c r="B447" s="520"/>
      <c r="C447" s="164" t="s">
        <v>439</v>
      </c>
      <c r="D447" s="291"/>
      <c r="E447" s="152"/>
      <c r="F447" s="291"/>
      <c r="G447" s="291"/>
      <c r="H447" s="513"/>
    </row>
    <row r="448" spans="1:8" x14ac:dyDescent="0.2">
      <c r="A448" s="520"/>
      <c r="B448" s="520"/>
      <c r="C448" s="164" t="s">
        <v>440</v>
      </c>
      <c r="D448" s="291"/>
      <c r="E448" s="152"/>
      <c r="F448" s="291"/>
      <c r="G448" s="291"/>
      <c r="H448" s="513"/>
    </row>
    <row r="449" spans="1:8" x14ac:dyDescent="0.2">
      <c r="A449" s="520"/>
      <c r="B449" s="520"/>
      <c r="C449" s="287" t="s">
        <v>97</v>
      </c>
      <c r="D449" s="291"/>
      <c r="E449" s="302" t="s">
        <v>121</v>
      </c>
      <c r="F449" s="291"/>
      <c r="G449" s="291"/>
      <c r="H449" s="513"/>
    </row>
    <row r="450" spans="1:8" x14ac:dyDescent="0.2">
      <c r="A450" s="520"/>
      <c r="B450" s="532"/>
      <c r="C450" s="166" t="s">
        <v>98</v>
      </c>
      <c r="D450" s="291"/>
      <c r="E450" s="152"/>
      <c r="F450" s="291"/>
      <c r="G450" s="291"/>
      <c r="H450" s="513"/>
    </row>
    <row r="451" spans="1:8" x14ac:dyDescent="0.2">
      <c r="A451" s="520"/>
      <c r="B451" s="532"/>
      <c r="C451" s="314" t="s">
        <v>99</v>
      </c>
      <c r="D451" s="291"/>
      <c r="E451" s="302" t="s">
        <v>121</v>
      </c>
      <c r="F451" s="291"/>
      <c r="G451" s="291"/>
      <c r="H451" s="513"/>
    </row>
    <row r="452" spans="1:8" x14ac:dyDescent="0.2">
      <c r="A452" s="520"/>
      <c r="B452" s="532"/>
      <c r="C452" s="313" t="s">
        <v>410</v>
      </c>
      <c r="D452" s="291"/>
      <c r="E452" s="302" t="s">
        <v>121</v>
      </c>
      <c r="F452" s="291"/>
      <c r="G452" s="291"/>
      <c r="H452" s="513"/>
    </row>
    <row r="453" spans="1:8" x14ac:dyDescent="0.2">
      <c r="A453" s="520"/>
      <c r="B453" s="532"/>
      <c r="C453" s="164" t="s">
        <v>439</v>
      </c>
      <c r="D453" s="291"/>
      <c r="E453" s="152"/>
      <c r="F453" s="291"/>
      <c r="G453" s="291"/>
      <c r="H453" s="513"/>
    </row>
    <row r="454" spans="1:8" x14ac:dyDescent="0.2">
      <c r="A454" s="520"/>
      <c r="B454" s="532"/>
      <c r="C454" s="164" t="s">
        <v>440</v>
      </c>
      <c r="D454" s="303"/>
      <c r="E454" s="153"/>
      <c r="F454" s="303"/>
      <c r="G454" s="303"/>
      <c r="H454" s="513"/>
    </row>
    <row r="455" spans="1:8" x14ac:dyDescent="0.2">
      <c r="A455" s="520"/>
      <c r="B455" s="533"/>
      <c r="C455" s="309" t="s">
        <v>100</v>
      </c>
      <c r="D455" s="307"/>
      <c r="E455" s="310">
        <f>E454+E453+E450+E448+E447+E445+E444+E443+E441+E440+E439+E437+E436</f>
        <v>0</v>
      </c>
      <c r="F455" s="304"/>
      <c r="G455" s="304"/>
      <c r="H455" s="513"/>
    </row>
    <row r="456" spans="1:8" x14ac:dyDescent="0.2">
      <c r="A456" s="527"/>
      <c r="B456" s="534" t="s">
        <v>101</v>
      </c>
      <c r="C456" s="535"/>
      <c r="D456" s="311"/>
      <c r="E456" s="312">
        <f>E435-E455</f>
        <v>0</v>
      </c>
      <c r="F456" s="304"/>
      <c r="G456" s="304"/>
      <c r="H456" s="237"/>
    </row>
    <row r="457" spans="1:8" ht="13.5" customHeight="1" x14ac:dyDescent="0.2">
      <c r="A457" s="526" t="s">
        <v>102</v>
      </c>
      <c r="B457" s="526" t="s">
        <v>92</v>
      </c>
      <c r="C457" s="166" t="s">
        <v>103</v>
      </c>
      <c r="D457" s="288"/>
      <c r="E457" s="154"/>
      <c r="F457" s="288"/>
      <c r="G457" s="288"/>
      <c r="H457" s="237"/>
    </row>
    <row r="458" spans="1:8" x14ac:dyDescent="0.2">
      <c r="A458" s="520"/>
      <c r="B458" s="520"/>
      <c r="C458" s="166" t="s">
        <v>104</v>
      </c>
      <c r="D458" s="291"/>
      <c r="E458" s="152"/>
      <c r="F458" s="291"/>
      <c r="G458" s="291"/>
      <c r="H458" s="237"/>
    </row>
    <row r="459" spans="1:8" x14ac:dyDescent="0.15">
      <c r="A459" s="520"/>
      <c r="B459" s="520"/>
      <c r="C459" s="166" t="s">
        <v>427</v>
      </c>
      <c r="D459" s="291"/>
      <c r="E459" s="152"/>
      <c r="F459" s="291"/>
      <c r="G459" s="291"/>
      <c r="H459" s="238"/>
    </row>
    <row r="460" spans="1:8" x14ac:dyDescent="0.15">
      <c r="A460" s="520"/>
      <c r="B460" s="520"/>
      <c r="C460" s="166" t="s">
        <v>428</v>
      </c>
      <c r="D460" s="291"/>
      <c r="E460" s="152"/>
      <c r="F460" s="291"/>
      <c r="G460" s="291"/>
      <c r="H460" s="238"/>
    </row>
    <row r="461" spans="1:8" x14ac:dyDescent="0.15">
      <c r="A461" s="520"/>
      <c r="B461" s="520"/>
      <c r="C461" s="287" t="s">
        <v>105</v>
      </c>
      <c r="D461" s="291"/>
      <c r="E461" s="302" t="s">
        <v>121</v>
      </c>
      <c r="F461" s="291"/>
      <c r="G461" s="291"/>
      <c r="H461" s="238"/>
    </row>
    <row r="462" spans="1:8" x14ac:dyDescent="0.15">
      <c r="A462" s="520"/>
      <c r="B462" s="520"/>
      <c r="C462" s="287" t="s">
        <v>429</v>
      </c>
      <c r="D462" s="291" t="s">
        <v>111</v>
      </c>
      <c r="E462" s="302" t="s">
        <v>121</v>
      </c>
      <c r="F462" s="291"/>
      <c r="G462" s="291"/>
      <c r="H462" s="238"/>
    </row>
    <row r="463" spans="1:8" x14ac:dyDescent="0.2">
      <c r="A463" s="520"/>
      <c r="B463" s="520"/>
      <c r="C463" s="166" t="s">
        <v>106</v>
      </c>
      <c r="D463" s="291"/>
      <c r="E463" s="152"/>
      <c r="F463" s="291"/>
      <c r="G463" s="291"/>
      <c r="H463" s="513" t="str">
        <f>H341</f>
        <v/>
      </c>
    </row>
    <row r="464" spans="1:8" ht="14.25" customHeight="1" x14ac:dyDescent="0.2">
      <c r="A464" s="520"/>
      <c r="B464" s="520"/>
      <c r="C464" s="287" t="s">
        <v>107</v>
      </c>
      <c r="D464" s="291"/>
      <c r="E464" s="302" t="s">
        <v>121</v>
      </c>
      <c r="F464" s="291"/>
      <c r="G464" s="291"/>
      <c r="H464" s="513"/>
    </row>
    <row r="465" spans="1:11" ht="14.25" customHeight="1" x14ac:dyDescent="0.2">
      <c r="A465" s="520"/>
      <c r="B465" s="520"/>
      <c r="C465" s="308" t="s">
        <v>411</v>
      </c>
      <c r="D465" s="291"/>
      <c r="E465" s="302" t="s">
        <v>121</v>
      </c>
      <c r="F465" s="291"/>
      <c r="G465" s="291"/>
      <c r="H465" s="513"/>
    </row>
    <row r="466" spans="1:11" ht="46.5" customHeight="1" x14ac:dyDescent="0.2">
      <c r="A466" s="520"/>
      <c r="B466" s="520"/>
      <c r="C466" s="297" t="s">
        <v>236</v>
      </c>
      <c r="D466" s="296"/>
      <c r="E466" s="297" t="s">
        <v>236</v>
      </c>
      <c r="F466" s="291"/>
      <c r="G466" s="291"/>
      <c r="H466" s="513"/>
    </row>
    <row r="467" spans="1:11" x14ac:dyDescent="0.2">
      <c r="A467" s="520"/>
      <c r="B467" s="527"/>
      <c r="C467" s="309" t="s">
        <v>119</v>
      </c>
      <c r="D467" s="307"/>
      <c r="E467" s="310">
        <f>E463+E460+E459+E458+E457</f>
        <v>0</v>
      </c>
      <c r="F467" s="304"/>
      <c r="G467" s="304"/>
      <c r="H467" s="513"/>
    </row>
    <row r="468" spans="1:11" ht="13.5" customHeight="1" x14ac:dyDescent="0.2">
      <c r="A468" s="520"/>
      <c r="B468" s="526" t="s">
        <v>85</v>
      </c>
      <c r="C468" s="166" t="s">
        <v>108</v>
      </c>
      <c r="D468" s="288"/>
      <c r="E468" s="154"/>
      <c r="F468" s="288"/>
      <c r="G468" s="288"/>
      <c r="H468" s="513"/>
    </row>
    <row r="469" spans="1:11" x14ac:dyDescent="0.2">
      <c r="A469" s="520"/>
      <c r="B469" s="520"/>
      <c r="C469" s="166" t="s">
        <v>430</v>
      </c>
      <c r="D469" s="305"/>
      <c r="E469" s="152"/>
      <c r="F469" s="291"/>
      <c r="G469" s="306"/>
      <c r="H469" s="513"/>
    </row>
    <row r="470" spans="1:11" x14ac:dyDescent="0.2">
      <c r="A470" s="520"/>
      <c r="B470" s="520"/>
      <c r="C470" s="166" t="s">
        <v>431</v>
      </c>
      <c r="D470" s="305"/>
      <c r="E470" s="152"/>
      <c r="F470" s="291"/>
      <c r="G470" s="306"/>
      <c r="H470" s="513"/>
    </row>
    <row r="471" spans="1:11" ht="14.25" customHeight="1" x14ac:dyDescent="0.15">
      <c r="A471" s="520"/>
      <c r="B471" s="520"/>
      <c r="C471" s="287" t="s">
        <v>109</v>
      </c>
      <c r="D471" s="291"/>
      <c r="E471" s="302" t="s">
        <v>121</v>
      </c>
      <c r="F471" s="291"/>
      <c r="G471" s="291"/>
      <c r="H471" s="513"/>
      <c r="I471" s="146"/>
      <c r="J471" s="146"/>
      <c r="K471" s="146"/>
    </row>
    <row r="472" spans="1:11" ht="14.25" customHeight="1" x14ac:dyDescent="0.15">
      <c r="A472" s="520"/>
      <c r="B472" s="520"/>
      <c r="C472" s="287" t="s">
        <v>342</v>
      </c>
      <c r="D472" s="305"/>
      <c r="E472" s="302" t="s">
        <v>121</v>
      </c>
      <c r="F472" s="291"/>
      <c r="G472" s="291"/>
      <c r="H472" s="513"/>
      <c r="I472" s="146"/>
      <c r="J472" s="146"/>
      <c r="K472" s="146"/>
    </row>
    <row r="473" spans="1:11" ht="46.5" customHeight="1" x14ac:dyDescent="0.15">
      <c r="A473" s="520"/>
      <c r="B473" s="520"/>
      <c r="C473" s="537" t="s">
        <v>236</v>
      </c>
      <c r="D473" s="296"/>
      <c r="E473" s="297" t="s">
        <v>236</v>
      </c>
      <c r="F473" s="291"/>
      <c r="G473" s="291"/>
      <c r="H473" s="513"/>
      <c r="I473" s="146"/>
      <c r="J473" s="146"/>
      <c r="K473" s="146"/>
    </row>
    <row r="474" spans="1:11" ht="120" customHeight="1" x14ac:dyDescent="0.2">
      <c r="A474" s="520"/>
      <c r="B474" s="520"/>
      <c r="C474" s="539"/>
      <c r="D474" s="515" t="str">
        <f>IF(作業２!$I$3=4,"もう１園分入力してください。",IF(作業２!$I$3=3,"入力は終わりです。       「１園目印刷」のシート　　　 「２園目印刷」のシート　　　「３園目印刷」のシート      を印刷してください。",""))</f>
        <v/>
      </c>
      <c r="E474" s="516"/>
      <c r="F474" s="516"/>
      <c r="G474" s="517"/>
      <c r="H474" s="513"/>
    </row>
    <row r="475" spans="1:11" x14ac:dyDescent="0.2">
      <c r="A475" s="536"/>
      <c r="B475" s="536"/>
      <c r="C475" s="536"/>
      <c r="D475" s="536"/>
      <c r="E475" s="536"/>
      <c r="F475" s="536"/>
      <c r="G475" s="536"/>
      <c r="H475" s="220"/>
    </row>
    <row r="476" spans="1:11" x14ac:dyDescent="0.15">
      <c r="A476" s="327"/>
      <c r="B476" s="327"/>
      <c r="C476" s="328"/>
      <c r="D476" s="328"/>
      <c r="E476" s="326"/>
      <c r="F476" s="327"/>
      <c r="G476" s="327"/>
      <c r="H476" s="220"/>
    </row>
    <row r="477" spans="1:11" ht="14.25" customHeight="1" x14ac:dyDescent="0.2">
      <c r="A477" s="526" t="s">
        <v>70</v>
      </c>
      <c r="B477" s="526" t="s">
        <v>71</v>
      </c>
      <c r="C477" s="287" t="s">
        <v>72</v>
      </c>
      <c r="D477" s="288"/>
      <c r="E477" s="289"/>
      <c r="F477" s="288"/>
      <c r="G477" s="288"/>
      <c r="H477" s="220"/>
    </row>
    <row r="478" spans="1:11" ht="14.25" customHeight="1" x14ac:dyDescent="0.2">
      <c r="A478" s="520"/>
      <c r="B478" s="520"/>
      <c r="C478" s="290" t="s">
        <v>343</v>
      </c>
      <c r="D478" s="291"/>
      <c r="E478" s="292"/>
      <c r="F478" s="291"/>
      <c r="G478" s="291"/>
      <c r="H478" s="220"/>
    </row>
    <row r="479" spans="1:11" ht="15" customHeight="1" x14ac:dyDescent="0.2">
      <c r="A479" s="520"/>
      <c r="B479" s="520"/>
      <c r="C479" s="293" t="s">
        <v>238</v>
      </c>
      <c r="D479" s="291"/>
      <c r="E479" s="292"/>
      <c r="F479" s="291"/>
      <c r="G479" s="291"/>
      <c r="H479" s="220"/>
    </row>
    <row r="480" spans="1:11" ht="15" customHeight="1" x14ac:dyDescent="0.2">
      <c r="A480" s="520"/>
      <c r="B480" s="520"/>
      <c r="C480" s="294" t="s">
        <v>237</v>
      </c>
      <c r="D480" s="291"/>
      <c r="E480" s="292"/>
      <c r="F480" s="291"/>
      <c r="G480" s="291"/>
      <c r="H480" s="220"/>
    </row>
    <row r="481" spans="1:8" ht="15" customHeight="1" x14ac:dyDescent="0.2">
      <c r="A481" s="520"/>
      <c r="B481" s="520"/>
      <c r="C481" s="295" t="s">
        <v>238</v>
      </c>
      <c r="D481" s="296"/>
      <c r="E481" s="297" t="s">
        <v>236</v>
      </c>
      <c r="F481" s="291"/>
      <c r="G481" s="291"/>
      <c r="H481" s="220"/>
    </row>
    <row r="482" spans="1:8" ht="12.9" customHeight="1" x14ac:dyDescent="0.2">
      <c r="A482" s="520"/>
      <c r="B482" s="520"/>
      <c r="C482" s="298" t="s">
        <v>344</v>
      </c>
      <c r="D482" s="291"/>
      <c r="E482" s="292"/>
      <c r="F482" s="291"/>
      <c r="G482" s="291"/>
      <c r="H482" s="220"/>
    </row>
    <row r="483" spans="1:8" ht="12.9" customHeight="1" x14ac:dyDescent="0.2">
      <c r="A483" s="520"/>
      <c r="B483" s="520"/>
      <c r="C483" s="298" t="s">
        <v>379</v>
      </c>
      <c r="D483" s="291"/>
      <c r="E483" s="292"/>
      <c r="F483" s="291"/>
      <c r="G483" s="291"/>
      <c r="H483" s="220"/>
    </row>
    <row r="484" spans="1:8" ht="12.9" customHeight="1" x14ac:dyDescent="0.2">
      <c r="A484" s="520"/>
      <c r="B484" s="520"/>
      <c r="C484" s="287" t="s">
        <v>74</v>
      </c>
      <c r="D484" s="291"/>
      <c r="E484" s="292"/>
      <c r="F484" s="291"/>
      <c r="G484" s="291"/>
      <c r="H484" s="220"/>
    </row>
    <row r="485" spans="1:8" ht="12.9" customHeight="1" x14ac:dyDescent="0.2">
      <c r="A485" s="520"/>
      <c r="B485" s="520" t="s">
        <v>76</v>
      </c>
      <c r="C485" s="299" t="s">
        <v>345</v>
      </c>
      <c r="D485" s="291"/>
      <c r="E485" s="292"/>
      <c r="F485" s="291"/>
      <c r="G485" s="291"/>
      <c r="H485" s="220"/>
    </row>
    <row r="486" spans="1:8" ht="12.9" customHeight="1" x14ac:dyDescent="0.2">
      <c r="A486" s="520"/>
      <c r="B486" s="520"/>
      <c r="C486" s="298" t="s">
        <v>380</v>
      </c>
      <c r="D486" s="291"/>
      <c r="E486" s="292"/>
      <c r="F486" s="291"/>
      <c r="G486" s="291"/>
      <c r="H486" s="220"/>
    </row>
    <row r="487" spans="1:8" ht="12.9" customHeight="1" x14ac:dyDescent="0.2">
      <c r="A487" s="520"/>
      <c r="B487" s="520"/>
      <c r="C487" s="298" t="s">
        <v>346</v>
      </c>
      <c r="D487" s="291"/>
      <c r="E487" s="292"/>
      <c r="F487" s="291"/>
      <c r="G487" s="291"/>
      <c r="H487" s="220"/>
    </row>
    <row r="488" spans="1:8" ht="12.9" customHeight="1" x14ac:dyDescent="0.2">
      <c r="A488" s="520"/>
      <c r="B488" s="520"/>
      <c r="C488" s="299" t="s">
        <v>347</v>
      </c>
      <c r="D488" s="291"/>
      <c r="E488" s="292"/>
      <c r="F488" s="291"/>
      <c r="G488" s="291"/>
      <c r="H488" s="220"/>
    </row>
    <row r="489" spans="1:8" ht="12.9" customHeight="1" x14ac:dyDescent="0.2">
      <c r="A489" s="520"/>
      <c r="B489" s="520"/>
      <c r="C489" s="299" t="s">
        <v>348</v>
      </c>
      <c r="D489" s="291"/>
      <c r="E489" s="292"/>
      <c r="F489" s="291"/>
      <c r="G489" s="291"/>
      <c r="H489" s="220"/>
    </row>
    <row r="490" spans="1:8" ht="12.9" customHeight="1" x14ac:dyDescent="0.2">
      <c r="A490" s="520"/>
      <c r="B490" s="520"/>
      <c r="C490" s="298" t="s">
        <v>381</v>
      </c>
      <c r="D490" s="291"/>
      <c r="E490" s="292"/>
      <c r="F490" s="291"/>
      <c r="G490" s="291"/>
      <c r="H490" s="220"/>
    </row>
    <row r="491" spans="1:8" ht="12.9" customHeight="1" x14ac:dyDescent="0.2">
      <c r="A491" s="520"/>
      <c r="B491" s="520"/>
      <c r="C491" s="298" t="s">
        <v>382</v>
      </c>
      <c r="D491" s="291"/>
      <c r="E491" s="292"/>
      <c r="F491" s="291"/>
      <c r="G491" s="291"/>
      <c r="H491" s="220"/>
    </row>
    <row r="492" spans="1:8" ht="12.9" customHeight="1" x14ac:dyDescent="0.2">
      <c r="A492" s="520"/>
      <c r="B492" s="520"/>
      <c r="C492" s="298" t="s">
        <v>383</v>
      </c>
      <c r="D492" s="291" t="s">
        <v>432</v>
      </c>
      <c r="E492" s="292"/>
      <c r="F492" s="291"/>
      <c r="G492" s="291"/>
      <c r="H492" s="220"/>
    </row>
    <row r="493" spans="1:8" ht="12.9" customHeight="1" x14ac:dyDescent="0.2">
      <c r="A493" s="520"/>
      <c r="B493" s="520"/>
      <c r="C493" s="298" t="s">
        <v>384</v>
      </c>
      <c r="D493" s="569" t="str">
        <f ca="1">IF(作業２!H75=1,"４園目は入力不要です。",IF(作業２!H10="","",CONCATENATE("ここから「",H497,"」について入力してください")))</f>
        <v/>
      </c>
      <c r="E493" s="570"/>
      <c r="F493" s="570"/>
      <c r="G493" s="571"/>
      <c r="H493" s="220"/>
    </row>
    <row r="494" spans="1:8" ht="12.9" customHeight="1" x14ac:dyDescent="0.2">
      <c r="A494" s="520"/>
      <c r="B494" s="520"/>
      <c r="C494" s="298" t="s">
        <v>379</v>
      </c>
      <c r="D494" s="572"/>
      <c r="E494" s="573"/>
      <c r="F494" s="573"/>
      <c r="G494" s="574"/>
      <c r="H494" s="220"/>
    </row>
    <row r="495" spans="1:8" ht="13.8" x14ac:dyDescent="0.2">
      <c r="A495" s="520"/>
      <c r="B495" s="520"/>
      <c r="C495" s="300" t="s">
        <v>77</v>
      </c>
      <c r="D495" s="575"/>
      <c r="E495" s="576"/>
      <c r="F495" s="576"/>
      <c r="G495" s="577"/>
      <c r="H495" s="220"/>
    </row>
    <row r="496" spans="1:8" x14ac:dyDescent="0.2">
      <c r="A496" s="520"/>
      <c r="B496" s="520"/>
      <c r="C496" s="301" t="s">
        <v>349</v>
      </c>
      <c r="D496" s="291"/>
      <c r="E496" s="302" t="s">
        <v>26</v>
      </c>
      <c r="F496" s="291"/>
      <c r="G496" s="291"/>
      <c r="H496" s="220"/>
    </row>
    <row r="497" spans="1:8" x14ac:dyDescent="0.2">
      <c r="A497" s="520"/>
      <c r="B497" s="520"/>
      <c r="C497" s="167" t="s">
        <v>350</v>
      </c>
      <c r="D497" s="291"/>
      <c r="E497" s="172"/>
      <c r="F497" s="291"/>
      <c r="G497" s="291"/>
      <c r="H497" s="514" t="str">
        <f>IF(作業２!H10="","",作業２!H10)</f>
        <v/>
      </c>
    </row>
    <row r="498" spans="1:8" x14ac:dyDescent="0.2">
      <c r="A498" s="520"/>
      <c r="B498" s="520"/>
      <c r="C498" s="167" t="s">
        <v>351</v>
      </c>
      <c r="D498" s="291"/>
      <c r="E498" s="172"/>
      <c r="F498" s="291"/>
      <c r="G498" s="291"/>
      <c r="H498" s="514"/>
    </row>
    <row r="499" spans="1:8" x14ac:dyDescent="0.2">
      <c r="A499" s="520"/>
      <c r="B499" s="520"/>
      <c r="C499" s="301" t="s">
        <v>78</v>
      </c>
      <c r="D499" s="291"/>
      <c r="E499" s="302" t="s">
        <v>26</v>
      </c>
      <c r="F499" s="291"/>
      <c r="G499" s="291"/>
      <c r="H499" s="514"/>
    </row>
    <row r="500" spans="1:8" x14ac:dyDescent="0.2">
      <c r="A500" s="520"/>
      <c r="B500" s="520"/>
      <c r="C500" s="167" t="s">
        <v>352</v>
      </c>
      <c r="D500" s="291"/>
      <c r="E500" s="172"/>
      <c r="F500" s="291"/>
      <c r="G500" s="291"/>
      <c r="H500" s="514"/>
    </row>
    <row r="501" spans="1:8" x14ac:dyDescent="0.2">
      <c r="A501" s="520"/>
      <c r="B501" s="520"/>
      <c r="C501" s="167" t="s">
        <v>351</v>
      </c>
      <c r="D501" s="291"/>
      <c r="E501" s="172"/>
      <c r="F501" s="291"/>
      <c r="G501" s="291"/>
      <c r="H501" s="514"/>
    </row>
    <row r="502" spans="1:8" x14ac:dyDescent="0.2">
      <c r="A502" s="520"/>
      <c r="B502" s="520"/>
      <c r="C502" s="301" t="s">
        <v>353</v>
      </c>
      <c r="D502" s="291"/>
      <c r="E502" s="302" t="s">
        <v>26</v>
      </c>
      <c r="F502" s="291"/>
      <c r="G502" s="291"/>
      <c r="H502" s="514"/>
    </row>
    <row r="503" spans="1:8" x14ac:dyDescent="0.2">
      <c r="A503" s="520"/>
      <c r="B503" s="520"/>
      <c r="C503" s="167" t="s">
        <v>354</v>
      </c>
      <c r="D503" s="291"/>
      <c r="E503" s="172"/>
      <c r="F503" s="291"/>
      <c r="G503" s="291"/>
      <c r="H503" s="514"/>
    </row>
    <row r="504" spans="1:8" x14ac:dyDescent="0.2">
      <c r="A504" s="520"/>
      <c r="B504" s="520"/>
      <c r="C504" s="167" t="s">
        <v>351</v>
      </c>
      <c r="D504" s="291"/>
      <c r="E504" s="172"/>
      <c r="F504" s="291"/>
      <c r="G504" s="291"/>
      <c r="H504" s="514"/>
    </row>
    <row r="505" spans="1:8" x14ac:dyDescent="0.2">
      <c r="A505" s="520"/>
      <c r="B505" s="520"/>
      <c r="C505" s="301" t="s">
        <v>79</v>
      </c>
      <c r="D505" s="291"/>
      <c r="E505" s="302" t="s">
        <v>26</v>
      </c>
      <c r="F505" s="291"/>
      <c r="G505" s="291"/>
      <c r="H505" s="514"/>
    </row>
    <row r="506" spans="1:8" x14ac:dyDescent="0.2">
      <c r="A506" s="520"/>
      <c r="B506" s="520"/>
      <c r="C506" s="167" t="s">
        <v>355</v>
      </c>
      <c r="D506" s="291"/>
      <c r="E506" s="172"/>
      <c r="F506" s="291"/>
      <c r="G506" s="291"/>
      <c r="H506" s="514"/>
    </row>
    <row r="507" spans="1:8" x14ac:dyDescent="0.2">
      <c r="A507" s="520"/>
      <c r="B507" s="520"/>
      <c r="C507" s="167" t="s">
        <v>351</v>
      </c>
      <c r="D507" s="291"/>
      <c r="E507" s="172"/>
      <c r="F507" s="291"/>
      <c r="G507" s="291"/>
      <c r="H507" s="514"/>
    </row>
    <row r="508" spans="1:8" x14ac:dyDescent="0.2">
      <c r="A508" s="520"/>
      <c r="B508" s="520"/>
      <c r="C508" s="168" t="s">
        <v>356</v>
      </c>
      <c r="D508" s="291"/>
      <c r="E508" s="172"/>
      <c r="F508" s="291"/>
      <c r="G508" s="291"/>
      <c r="H508" s="514"/>
    </row>
    <row r="509" spans="1:8" x14ac:dyDescent="0.2">
      <c r="A509" s="520"/>
      <c r="B509" s="520"/>
      <c r="C509" s="301" t="s">
        <v>385</v>
      </c>
      <c r="D509" s="291"/>
      <c r="E509" s="302" t="s">
        <v>26</v>
      </c>
      <c r="F509" s="291"/>
      <c r="G509" s="291"/>
      <c r="H509" s="514"/>
    </row>
    <row r="510" spans="1:8" x14ac:dyDescent="0.2">
      <c r="A510" s="520"/>
      <c r="B510" s="520"/>
      <c r="C510" s="167" t="s">
        <v>357</v>
      </c>
      <c r="D510" s="291"/>
      <c r="E510" s="172"/>
      <c r="F510" s="291"/>
      <c r="G510" s="291"/>
      <c r="H510" s="514"/>
    </row>
    <row r="511" spans="1:8" x14ac:dyDescent="0.2">
      <c r="A511" s="520"/>
      <c r="B511" s="520"/>
      <c r="C511" s="167" t="s">
        <v>358</v>
      </c>
      <c r="D511" s="291"/>
      <c r="E511" s="172"/>
      <c r="F511" s="291"/>
      <c r="G511" s="291"/>
      <c r="H511" s="514"/>
    </row>
    <row r="512" spans="1:8" x14ac:dyDescent="0.2">
      <c r="A512" s="520"/>
      <c r="B512" s="520"/>
      <c r="C512" s="167" t="s">
        <v>359</v>
      </c>
      <c r="D512" s="291"/>
      <c r="E512" s="172"/>
      <c r="F512" s="291"/>
      <c r="G512" s="291"/>
      <c r="H512" s="514"/>
    </row>
    <row r="513" spans="1:8" x14ac:dyDescent="0.2">
      <c r="A513" s="520"/>
      <c r="B513" s="520"/>
      <c r="C513" s="168" t="s">
        <v>347</v>
      </c>
      <c r="D513" s="291"/>
      <c r="E513" s="172"/>
      <c r="F513" s="291"/>
      <c r="G513" s="291"/>
      <c r="H513" s="514"/>
    </row>
    <row r="514" spans="1:8" x14ac:dyDescent="0.2">
      <c r="A514" s="520"/>
      <c r="B514" s="520"/>
      <c r="C514" s="301" t="s">
        <v>73</v>
      </c>
      <c r="D514" s="291"/>
      <c r="E514" s="302" t="s">
        <v>26</v>
      </c>
      <c r="F514" s="291"/>
      <c r="G514" s="291"/>
      <c r="H514" s="239"/>
    </row>
    <row r="515" spans="1:8" x14ac:dyDescent="0.2">
      <c r="A515" s="520"/>
      <c r="B515" s="520"/>
      <c r="C515" s="167" t="s">
        <v>381</v>
      </c>
      <c r="D515" s="291"/>
      <c r="E515" s="172"/>
      <c r="F515" s="291"/>
      <c r="G515" s="291"/>
      <c r="H515" s="239"/>
    </row>
    <row r="516" spans="1:8" x14ac:dyDescent="0.2">
      <c r="A516" s="520"/>
      <c r="B516" s="520"/>
      <c r="C516" s="167" t="s">
        <v>382</v>
      </c>
      <c r="D516" s="291"/>
      <c r="E516" s="172"/>
      <c r="F516" s="291"/>
      <c r="G516" s="291"/>
      <c r="H516" s="239"/>
    </row>
    <row r="517" spans="1:8" x14ac:dyDescent="0.2">
      <c r="A517" s="520"/>
      <c r="B517" s="520"/>
      <c r="C517" s="167" t="s">
        <v>383</v>
      </c>
      <c r="D517" s="291"/>
      <c r="E517" s="172"/>
      <c r="F517" s="291"/>
      <c r="G517" s="291"/>
      <c r="H517" s="239"/>
    </row>
    <row r="518" spans="1:8" x14ac:dyDescent="0.2">
      <c r="A518" s="520"/>
      <c r="B518" s="520"/>
      <c r="C518" s="167" t="s">
        <v>384</v>
      </c>
      <c r="D518" s="291"/>
      <c r="E518" s="172"/>
      <c r="F518" s="291"/>
      <c r="G518" s="291"/>
      <c r="H518" s="239"/>
    </row>
    <row r="519" spans="1:8" x14ac:dyDescent="0.2">
      <c r="A519" s="520"/>
      <c r="B519" s="520"/>
      <c r="C519" s="167" t="s">
        <v>360</v>
      </c>
      <c r="D519" s="291"/>
      <c r="E519" s="172"/>
      <c r="F519" s="291"/>
      <c r="G519" s="291"/>
      <c r="H519" s="239"/>
    </row>
    <row r="520" spans="1:8" x14ac:dyDescent="0.2">
      <c r="A520" s="520"/>
      <c r="B520" s="520"/>
      <c r="C520" s="167" t="s">
        <v>379</v>
      </c>
      <c r="D520" s="291"/>
      <c r="E520" s="172"/>
      <c r="F520" s="291"/>
      <c r="G520" s="291"/>
      <c r="H520" s="514" t="str">
        <f>H497</f>
        <v/>
      </c>
    </row>
    <row r="521" spans="1:8" ht="46.5" customHeight="1" x14ac:dyDescent="0.2">
      <c r="A521" s="520"/>
      <c r="B521" s="520"/>
      <c r="C521" s="297" t="s">
        <v>236</v>
      </c>
      <c r="D521" s="296"/>
      <c r="E521" s="297" t="s">
        <v>236</v>
      </c>
      <c r="F521" s="291"/>
      <c r="G521" s="291"/>
      <c r="H521" s="514"/>
    </row>
    <row r="522" spans="1:8" x14ac:dyDescent="0.2">
      <c r="A522" s="520"/>
      <c r="B522" s="520"/>
      <c r="C522" s="314" t="s">
        <v>80</v>
      </c>
      <c r="D522" s="291"/>
      <c r="E522" s="302" t="s">
        <v>26</v>
      </c>
      <c r="F522" s="291"/>
      <c r="G522" s="291"/>
      <c r="H522" s="514"/>
    </row>
    <row r="523" spans="1:8" x14ac:dyDescent="0.2">
      <c r="A523" s="520"/>
      <c r="B523" s="520"/>
      <c r="C523" s="168" t="s">
        <v>361</v>
      </c>
      <c r="D523" s="291"/>
      <c r="E523" s="172"/>
      <c r="F523" s="291"/>
      <c r="G523" s="291"/>
      <c r="H523" s="514"/>
    </row>
    <row r="524" spans="1:8" x14ac:dyDescent="0.2">
      <c r="A524" s="520"/>
      <c r="B524" s="520"/>
      <c r="C524" s="168" t="s">
        <v>362</v>
      </c>
      <c r="D524" s="291"/>
      <c r="E524" s="172"/>
      <c r="F524" s="291"/>
      <c r="G524" s="291"/>
      <c r="H524" s="514"/>
    </row>
    <row r="525" spans="1:8" x14ac:dyDescent="0.2">
      <c r="A525" s="520"/>
      <c r="B525" s="520"/>
      <c r="C525" s="169" t="s">
        <v>81</v>
      </c>
      <c r="D525" s="291"/>
      <c r="E525" s="172"/>
      <c r="F525" s="291"/>
      <c r="G525" s="291"/>
      <c r="H525" s="514"/>
    </row>
    <row r="526" spans="1:8" x14ac:dyDescent="0.2">
      <c r="A526" s="520"/>
      <c r="B526" s="520"/>
      <c r="C526" s="169" t="s">
        <v>82</v>
      </c>
      <c r="D526" s="291"/>
      <c r="E526" s="172"/>
      <c r="F526" s="291"/>
      <c r="G526" s="291"/>
      <c r="H526" s="514"/>
    </row>
    <row r="527" spans="1:8" x14ac:dyDescent="0.2">
      <c r="A527" s="520"/>
      <c r="B527" s="520"/>
      <c r="C527" s="169" t="s">
        <v>413</v>
      </c>
      <c r="D527" s="291" t="s">
        <v>111</v>
      </c>
      <c r="E527" s="172"/>
      <c r="F527" s="291"/>
      <c r="G527" s="291"/>
      <c r="H527" s="514"/>
    </row>
    <row r="528" spans="1:8" x14ac:dyDescent="0.2">
      <c r="A528" s="520"/>
      <c r="B528" s="520"/>
      <c r="C528" s="314" t="s">
        <v>83</v>
      </c>
      <c r="D528" s="291"/>
      <c r="E528" s="302" t="s">
        <v>26</v>
      </c>
      <c r="F528" s="291"/>
      <c r="G528" s="291"/>
      <c r="H528" s="514"/>
    </row>
    <row r="529" spans="1:8" x14ac:dyDescent="0.2">
      <c r="A529" s="520"/>
      <c r="B529" s="520"/>
      <c r="C529" s="168" t="s">
        <v>363</v>
      </c>
      <c r="D529" s="291"/>
      <c r="E529" s="172"/>
      <c r="F529" s="291"/>
      <c r="G529" s="291"/>
      <c r="H529" s="514"/>
    </row>
    <row r="530" spans="1:8" x14ac:dyDescent="0.2">
      <c r="A530" s="520"/>
      <c r="B530" s="520"/>
      <c r="C530" s="168" t="s">
        <v>364</v>
      </c>
      <c r="D530" s="291"/>
      <c r="E530" s="172"/>
      <c r="F530" s="291"/>
      <c r="G530" s="291"/>
      <c r="H530" s="514"/>
    </row>
    <row r="531" spans="1:8" x14ac:dyDescent="0.2">
      <c r="A531" s="520"/>
      <c r="B531" s="520"/>
      <c r="C531" s="168" t="s">
        <v>365</v>
      </c>
      <c r="D531" s="291"/>
      <c r="E531" s="172"/>
      <c r="F531" s="291"/>
      <c r="G531" s="291"/>
      <c r="H531" s="514"/>
    </row>
    <row r="532" spans="1:8" x14ac:dyDescent="0.2">
      <c r="A532" s="520"/>
      <c r="B532" s="520"/>
      <c r="C532" s="169" t="s">
        <v>84</v>
      </c>
      <c r="D532" s="291"/>
      <c r="E532" s="302" t="s">
        <v>26</v>
      </c>
      <c r="F532" s="291"/>
      <c r="G532" s="291"/>
      <c r="H532" s="514"/>
    </row>
    <row r="533" spans="1:8" x14ac:dyDescent="0.2">
      <c r="A533" s="520"/>
      <c r="B533" s="520"/>
      <c r="C533" s="168" t="s">
        <v>386</v>
      </c>
      <c r="D533" s="291"/>
      <c r="E533" s="172"/>
      <c r="F533" s="291"/>
      <c r="G533" s="291"/>
      <c r="H533" s="514"/>
    </row>
    <row r="534" spans="1:8" x14ac:dyDescent="0.2">
      <c r="A534" s="520"/>
      <c r="B534" s="520"/>
      <c r="C534" s="299" t="s">
        <v>387</v>
      </c>
      <c r="D534" s="291"/>
      <c r="E534" s="302" t="s">
        <v>121</v>
      </c>
      <c r="F534" s="291"/>
      <c r="G534" s="291"/>
      <c r="H534" s="514"/>
    </row>
    <row r="535" spans="1:8" x14ac:dyDescent="0.2">
      <c r="A535" s="520"/>
      <c r="B535" s="520"/>
      <c r="C535" s="321" t="s">
        <v>366</v>
      </c>
      <c r="D535" s="303"/>
      <c r="E535" s="302" t="s">
        <v>121</v>
      </c>
      <c r="F535" s="303"/>
      <c r="G535" s="303"/>
      <c r="H535" s="514"/>
    </row>
    <row r="536" spans="1:8" x14ac:dyDescent="0.2">
      <c r="A536" s="520"/>
      <c r="B536" s="527"/>
      <c r="C536" s="309" t="s">
        <v>116</v>
      </c>
      <c r="D536" s="307"/>
      <c r="E536" s="310">
        <f>E533+E531+E530+E529+E527+E526+E525+E524+E523+E520+E519+E518+E517+E516+E515+E513+E512+E511+E510+E508+E507+E506+E504+E503+E501+E500+E498+E497</f>
        <v>0</v>
      </c>
      <c r="F536" s="304"/>
      <c r="G536" s="304"/>
      <c r="H536" s="514"/>
    </row>
    <row r="537" spans="1:8" ht="13.5" customHeight="1" x14ac:dyDescent="0.2">
      <c r="A537" s="520" t="s">
        <v>75</v>
      </c>
      <c r="B537" s="526" t="s">
        <v>85</v>
      </c>
      <c r="C537" s="314" t="s">
        <v>86</v>
      </c>
      <c r="D537" s="315"/>
      <c r="E537" s="302" t="s">
        <v>26</v>
      </c>
      <c r="F537" s="288"/>
      <c r="G537" s="288"/>
      <c r="H537" s="239"/>
    </row>
    <row r="538" spans="1:8" x14ac:dyDescent="0.2">
      <c r="A538" s="520"/>
      <c r="B538" s="520"/>
      <c r="C538" s="170" t="s">
        <v>367</v>
      </c>
      <c r="D538" s="316"/>
      <c r="E538" s="172"/>
      <c r="F538" s="291"/>
      <c r="G538" s="291"/>
      <c r="H538" s="514" t="str">
        <f>H497</f>
        <v/>
      </c>
    </row>
    <row r="539" spans="1:8" x14ac:dyDescent="0.2">
      <c r="A539" s="520"/>
      <c r="B539" s="520"/>
      <c r="C539" s="170" t="s">
        <v>368</v>
      </c>
      <c r="D539" s="316"/>
      <c r="E539" s="172"/>
      <c r="F539" s="291"/>
      <c r="G539" s="291"/>
      <c r="H539" s="514"/>
    </row>
    <row r="540" spans="1:8" x14ac:dyDescent="0.2">
      <c r="A540" s="520"/>
      <c r="B540" s="520"/>
      <c r="C540" s="170" t="s">
        <v>369</v>
      </c>
      <c r="D540" s="316"/>
      <c r="E540" s="172"/>
      <c r="F540" s="291"/>
      <c r="G540" s="291"/>
      <c r="H540" s="514"/>
    </row>
    <row r="541" spans="1:8" x14ac:dyDescent="0.2">
      <c r="A541" s="520"/>
      <c r="B541" s="520"/>
      <c r="C541" s="170" t="s">
        <v>388</v>
      </c>
      <c r="D541" s="316"/>
      <c r="E541" s="172"/>
      <c r="F541" s="291"/>
      <c r="G541" s="291"/>
      <c r="H541" s="514"/>
    </row>
    <row r="542" spans="1:8" x14ac:dyDescent="0.2">
      <c r="A542" s="520"/>
      <c r="B542" s="520"/>
      <c r="C542" s="170" t="s">
        <v>389</v>
      </c>
      <c r="D542" s="316"/>
      <c r="E542" s="172"/>
      <c r="F542" s="291"/>
      <c r="G542" s="291"/>
      <c r="H542" s="514"/>
    </row>
    <row r="543" spans="1:8" x14ac:dyDescent="0.2">
      <c r="A543" s="520"/>
      <c r="B543" s="520"/>
      <c r="C543" s="170" t="s">
        <v>390</v>
      </c>
      <c r="D543" s="316"/>
      <c r="E543" s="172"/>
      <c r="F543" s="291"/>
      <c r="G543" s="291"/>
      <c r="H543" s="514"/>
    </row>
    <row r="544" spans="1:8" x14ac:dyDescent="0.2">
      <c r="A544" s="520"/>
      <c r="B544" s="520"/>
      <c r="C544" s="170" t="s">
        <v>370</v>
      </c>
      <c r="D544" s="316"/>
      <c r="E544" s="172"/>
      <c r="F544" s="291"/>
      <c r="G544" s="291"/>
      <c r="H544" s="514"/>
    </row>
    <row r="545" spans="1:8" x14ac:dyDescent="0.2">
      <c r="A545" s="520"/>
      <c r="B545" s="520"/>
      <c r="C545" s="170" t="s">
        <v>391</v>
      </c>
      <c r="D545" s="316"/>
      <c r="E545" s="172"/>
      <c r="F545" s="291"/>
      <c r="G545" s="291"/>
      <c r="H545" s="514"/>
    </row>
    <row r="546" spans="1:8" x14ac:dyDescent="0.2">
      <c r="A546" s="520"/>
      <c r="B546" s="520"/>
      <c r="C546" s="169" t="s">
        <v>114</v>
      </c>
      <c r="D546" s="316"/>
      <c r="E546" s="172"/>
      <c r="F546" s="291"/>
      <c r="G546" s="291"/>
      <c r="H546" s="514"/>
    </row>
    <row r="547" spans="1:8" ht="12.9" customHeight="1" x14ac:dyDescent="0.2">
      <c r="A547" s="520"/>
      <c r="B547" s="520"/>
      <c r="C547" s="322" t="s">
        <v>392</v>
      </c>
      <c r="D547" s="316"/>
      <c r="E547" s="302" t="s">
        <v>121</v>
      </c>
      <c r="F547" s="291"/>
      <c r="G547" s="291"/>
      <c r="H547" s="514"/>
    </row>
    <row r="548" spans="1:8" ht="12.9" customHeight="1" x14ac:dyDescent="0.2">
      <c r="A548" s="520"/>
      <c r="B548" s="520"/>
      <c r="C548" s="322" t="s">
        <v>393</v>
      </c>
      <c r="D548" s="316"/>
      <c r="E548" s="302" t="s">
        <v>121</v>
      </c>
      <c r="F548" s="291"/>
      <c r="G548" s="291"/>
      <c r="H548" s="514"/>
    </row>
    <row r="549" spans="1:8" ht="46.5" customHeight="1" x14ac:dyDescent="0.2">
      <c r="A549" s="520"/>
      <c r="B549" s="520"/>
      <c r="C549" s="297" t="s">
        <v>236</v>
      </c>
      <c r="D549" s="296"/>
      <c r="E549" s="297" t="s">
        <v>236</v>
      </c>
      <c r="F549" s="291"/>
      <c r="G549" s="291"/>
      <c r="H549" s="514"/>
    </row>
    <row r="550" spans="1:8" ht="14.25" customHeight="1" x14ac:dyDescent="0.2">
      <c r="A550" s="520"/>
      <c r="B550" s="520"/>
      <c r="C550" s="322" t="s">
        <v>394</v>
      </c>
      <c r="D550" s="316"/>
      <c r="E550" s="302" t="s">
        <v>121</v>
      </c>
      <c r="F550" s="305"/>
      <c r="G550" s="291"/>
      <c r="H550" s="239"/>
    </row>
    <row r="551" spans="1:8" x14ac:dyDescent="0.2">
      <c r="A551" s="520"/>
      <c r="B551" s="520"/>
      <c r="C551" s="169" t="s">
        <v>115</v>
      </c>
      <c r="D551" s="316"/>
      <c r="E551" s="172"/>
      <c r="F551" s="291"/>
      <c r="G551" s="291"/>
      <c r="H551" s="239"/>
    </row>
    <row r="552" spans="1:8" ht="12.9" customHeight="1" x14ac:dyDescent="0.2">
      <c r="A552" s="520"/>
      <c r="B552" s="520"/>
      <c r="C552" s="322" t="s">
        <v>395</v>
      </c>
      <c r="D552" s="316"/>
      <c r="E552" s="302" t="s">
        <v>121</v>
      </c>
      <c r="F552" s="291"/>
      <c r="G552" s="291"/>
      <c r="H552" s="239"/>
    </row>
    <row r="553" spans="1:8" ht="12.9" customHeight="1" x14ac:dyDescent="0.2">
      <c r="A553" s="520"/>
      <c r="B553" s="520"/>
      <c r="C553" s="322" t="s">
        <v>371</v>
      </c>
      <c r="D553" s="316"/>
      <c r="E553" s="302" t="s">
        <v>121</v>
      </c>
      <c r="F553" s="291"/>
      <c r="G553" s="291"/>
      <c r="H553" s="239"/>
    </row>
    <row r="554" spans="1:8" ht="46.5" customHeight="1" x14ac:dyDescent="0.2">
      <c r="A554" s="520"/>
      <c r="B554" s="520"/>
      <c r="C554" s="297" t="s">
        <v>236</v>
      </c>
      <c r="D554" s="296"/>
      <c r="E554" s="297" t="s">
        <v>236</v>
      </c>
      <c r="F554" s="291"/>
      <c r="G554" s="291"/>
      <c r="H554" s="239"/>
    </row>
    <row r="555" spans="1:8" ht="12.9" customHeight="1" x14ac:dyDescent="0.2">
      <c r="A555" s="520"/>
      <c r="B555" s="520"/>
      <c r="C555" s="322" t="s">
        <v>396</v>
      </c>
      <c r="D555" s="316"/>
      <c r="E555" s="302" t="s">
        <v>121</v>
      </c>
      <c r="F555" s="291"/>
      <c r="G555" s="291"/>
      <c r="H555" s="514" t="str">
        <f>H497</f>
        <v/>
      </c>
    </row>
    <row r="556" spans="1:8" ht="13.5" customHeight="1" x14ac:dyDescent="0.2">
      <c r="A556" s="520"/>
      <c r="B556" s="520"/>
      <c r="C556" s="322" t="s">
        <v>87</v>
      </c>
      <c r="D556" s="316"/>
      <c r="E556" s="302" t="s">
        <v>121</v>
      </c>
      <c r="F556" s="291"/>
      <c r="G556" s="291"/>
      <c r="H556" s="514"/>
    </row>
    <row r="557" spans="1:8" x14ac:dyDescent="0.2">
      <c r="A557" s="520"/>
      <c r="B557" s="520"/>
      <c r="C557" s="169" t="s">
        <v>88</v>
      </c>
      <c r="D557" s="316"/>
      <c r="E557" s="172"/>
      <c r="F557" s="291"/>
      <c r="G557" s="291"/>
      <c r="H557" s="514"/>
    </row>
    <row r="558" spans="1:8" x14ac:dyDescent="0.2">
      <c r="A558" s="520"/>
      <c r="B558" s="520"/>
      <c r="C558" s="169" t="s">
        <v>117</v>
      </c>
      <c r="D558" s="316"/>
      <c r="E558" s="172"/>
      <c r="F558" s="291"/>
      <c r="G558" s="291"/>
      <c r="H558" s="514"/>
    </row>
    <row r="559" spans="1:8" x14ac:dyDescent="0.2">
      <c r="A559" s="520"/>
      <c r="B559" s="520"/>
      <c r="C559" s="169" t="s">
        <v>113</v>
      </c>
      <c r="D559" s="316" t="s">
        <v>111</v>
      </c>
      <c r="E559" s="172"/>
      <c r="F559" s="291"/>
      <c r="G559" s="291"/>
      <c r="H559" s="514"/>
    </row>
    <row r="560" spans="1:8" x14ac:dyDescent="0.2">
      <c r="A560" s="520"/>
      <c r="B560" s="520"/>
      <c r="C560" s="314" t="s">
        <v>89</v>
      </c>
      <c r="D560" s="316"/>
      <c r="E560" s="302" t="s">
        <v>121</v>
      </c>
      <c r="F560" s="291"/>
      <c r="G560" s="291"/>
      <c r="H560" s="514"/>
    </row>
    <row r="561" spans="1:8" x14ac:dyDescent="0.2">
      <c r="A561" s="520"/>
      <c r="B561" s="520"/>
      <c r="C561" s="170" t="s">
        <v>372</v>
      </c>
      <c r="D561" s="316"/>
      <c r="E561" s="172"/>
      <c r="F561" s="291"/>
      <c r="G561" s="291"/>
      <c r="H561" s="514"/>
    </row>
    <row r="562" spans="1:8" x14ac:dyDescent="0.2">
      <c r="A562" s="520"/>
      <c r="B562" s="520"/>
      <c r="C562" s="170" t="s">
        <v>373</v>
      </c>
      <c r="D562" s="316"/>
      <c r="E562" s="172"/>
      <c r="F562" s="291"/>
      <c r="G562" s="291"/>
      <c r="H562" s="514"/>
    </row>
    <row r="563" spans="1:8" x14ac:dyDescent="0.2">
      <c r="A563" s="520"/>
      <c r="B563" s="520"/>
      <c r="C563" s="314" t="s">
        <v>90</v>
      </c>
      <c r="D563" s="316"/>
      <c r="E563" s="302" t="s">
        <v>121</v>
      </c>
      <c r="F563" s="291"/>
      <c r="G563" s="291"/>
      <c r="H563" s="514"/>
    </row>
    <row r="564" spans="1:8" x14ac:dyDescent="0.2">
      <c r="A564" s="520"/>
      <c r="B564" s="520"/>
      <c r="C564" s="170" t="s">
        <v>397</v>
      </c>
      <c r="D564" s="316"/>
      <c r="E564" s="172"/>
      <c r="F564" s="291"/>
      <c r="G564" s="291"/>
      <c r="H564" s="514"/>
    </row>
    <row r="565" spans="1:8" x14ac:dyDescent="0.2">
      <c r="A565" s="520"/>
      <c r="B565" s="520"/>
      <c r="C565" s="322" t="s">
        <v>398</v>
      </c>
      <c r="D565" s="316"/>
      <c r="E565" s="302" t="s">
        <v>121</v>
      </c>
      <c r="F565" s="291"/>
      <c r="G565" s="291"/>
      <c r="H565" s="514"/>
    </row>
    <row r="566" spans="1:8" x14ac:dyDescent="0.2">
      <c r="A566" s="520"/>
      <c r="B566" s="520"/>
      <c r="C566" s="323" t="s">
        <v>399</v>
      </c>
      <c r="D566" s="316"/>
      <c r="E566" s="302" t="s">
        <v>121</v>
      </c>
      <c r="F566" s="291"/>
      <c r="G566" s="291"/>
      <c r="H566" s="514"/>
    </row>
    <row r="567" spans="1:8" x14ac:dyDescent="0.2">
      <c r="A567" s="520"/>
      <c r="B567" s="520"/>
      <c r="C567" s="323" t="s">
        <v>400</v>
      </c>
      <c r="D567" s="316"/>
      <c r="E567" s="302" t="s">
        <v>121</v>
      </c>
      <c r="F567" s="291"/>
      <c r="G567" s="291"/>
      <c r="H567" s="514"/>
    </row>
    <row r="568" spans="1:8" x14ac:dyDescent="0.2">
      <c r="A568" s="520"/>
      <c r="B568" s="520"/>
      <c r="C568" s="322" t="s">
        <v>374</v>
      </c>
      <c r="D568" s="316"/>
      <c r="E568" s="302" t="s">
        <v>121</v>
      </c>
      <c r="F568" s="291"/>
      <c r="G568" s="291"/>
      <c r="H568" s="514"/>
    </row>
    <row r="569" spans="1:8" x14ac:dyDescent="0.2">
      <c r="A569" s="520"/>
      <c r="B569" s="520"/>
      <c r="C569" s="324" t="s">
        <v>401</v>
      </c>
      <c r="D569" s="317"/>
      <c r="E569" s="302" t="s">
        <v>121</v>
      </c>
      <c r="F569" s="291"/>
      <c r="G569" s="305"/>
      <c r="H569" s="514"/>
    </row>
    <row r="570" spans="1:8" x14ac:dyDescent="0.2">
      <c r="A570" s="520"/>
      <c r="B570" s="520"/>
      <c r="C570" s="325" t="s">
        <v>402</v>
      </c>
      <c r="D570" s="318"/>
      <c r="E570" s="302" t="s">
        <v>121</v>
      </c>
      <c r="F570" s="303"/>
      <c r="G570" s="303"/>
      <c r="H570" s="514"/>
    </row>
    <row r="571" spans="1:8" x14ac:dyDescent="0.2">
      <c r="A571" s="520"/>
      <c r="B571" s="527"/>
      <c r="C571" s="309" t="s">
        <v>118</v>
      </c>
      <c r="D571" s="307"/>
      <c r="E571" s="310">
        <f>E564+E562+E561+E559+E558+E557+E551+E546+E545+E544+E543+E542+E541+E540+E539+E538</f>
        <v>0</v>
      </c>
      <c r="F571" s="304"/>
      <c r="G571" s="304"/>
      <c r="H571" s="514"/>
    </row>
    <row r="572" spans="1:8" x14ac:dyDescent="0.2">
      <c r="A572" s="527"/>
      <c r="B572" s="528" t="s">
        <v>412</v>
      </c>
      <c r="C572" s="529"/>
      <c r="D572" s="319"/>
      <c r="E572" s="312">
        <f>E536-E571</f>
        <v>0</v>
      </c>
      <c r="F572" s="304"/>
      <c r="G572" s="304"/>
      <c r="H572" s="239"/>
    </row>
    <row r="573" spans="1:8" ht="13.5" customHeight="1" x14ac:dyDescent="0.2">
      <c r="A573" s="526" t="s">
        <v>91</v>
      </c>
      <c r="B573" s="526" t="s">
        <v>92</v>
      </c>
      <c r="C573" s="314" t="s">
        <v>93</v>
      </c>
      <c r="D573" s="288"/>
      <c r="E573" s="302" t="s">
        <v>121</v>
      </c>
      <c r="F573" s="288"/>
      <c r="G573" s="288"/>
      <c r="H573" s="239"/>
    </row>
    <row r="574" spans="1:8" x14ac:dyDescent="0.2">
      <c r="A574" s="520"/>
      <c r="B574" s="530"/>
      <c r="C574" s="313" t="s">
        <v>406</v>
      </c>
      <c r="D574" s="291"/>
      <c r="E574" s="302" t="s">
        <v>121</v>
      </c>
      <c r="F574" s="291"/>
      <c r="G574" s="291"/>
      <c r="H574" s="239"/>
    </row>
    <row r="575" spans="1:8" x14ac:dyDescent="0.2">
      <c r="A575" s="520"/>
      <c r="B575" s="530"/>
      <c r="C575" s="167" t="s">
        <v>403</v>
      </c>
      <c r="D575" s="291"/>
      <c r="E575" s="172"/>
      <c r="F575" s="291"/>
      <c r="G575" s="291"/>
      <c r="H575" s="514" t="str">
        <f>H497</f>
        <v/>
      </c>
    </row>
    <row r="576" spans="1:8" x14ac:dyDescent="0.2">
      <c r="A576" s="520"/>
      <c r="B576" s="530"/>
      <c r="C576" s="167" t="s">
        <v>404</v>
      </c>
      <c r="D576" s="291"/>
      <c r="E576" s="172"/>
      <c r="F576" s="291"/>
      <c r="G576" s="291"/>
      <c r="H576" s="514"/>
    </row>
    <row r="577" spans="1:8" x14ac:dyDescent="0.2">
      <c r="A577" s="520"/>
      <c r="B577" s="530"/>
      <c r="C577" s="313" t="s">
        <v>405</v>
      </c>
      <c r="D577" s="291"/>
      <c r="E577" s="302" t="s">
        <v>121</v>
      </c>
      <c r="F577" s="291"/>
      <c r="G577" s="291"/>
      <c r="H577" s="514"/>
    </row>
    <row r="578" spans="1:8" x14ac:dyDescent="0.2">
      <c r="A578" s="520"/>
      <c r="B578" s="530"/>
      <c r="C578" s="167" t="s">
        <v>403</v>
      </c>
      <c r="D578" s="291"/>
      <c r="E578" s="172"/>
      <c r="F578" s="291"/>
      <c r="G578" s="291"/>
      <c r="H578" s="514"/>
    </row>
    <row r="579" spans="1:8" x14ac:dyDescent="0.2">
      <c r="A579" s="520"/>
      <c r="B579" s="530"/>
      <c r="C579" s="167" t="s">
        <v>404</v>
      </c>
      <c r="D579" s="291"/>
      <c r="E579" s="172"/>
      <c r="F579" s="291"/>
      <c r="G579" s="291"/>
      <c r="H579" s="514"/>
    </row>
    <row r="580" spans="1:8" x14ac:dyDescent="0.2">
      <c r="A580" s="520"/>
      <c r="B580" s="530"/>
      <c r="C580" s="314" t="s">
        <v>94</v>
      </c>
      <c r="D580" s="291"/>
      <c r="E580" s="302" t="s">
        <v>121</v>
      </c>
      <c r="F580" s="291"/>
      <c r="G580" s="291"/>
      <c r="H580" s="514"/>
    </row>
    <row r="581" spans="1:8" x14ac:dyDescent="0.2">
      <c r="A581" s="520"/>
      <c r="B581" s="530"/>
      <c r="C581" s="170" t="s">
        <v>407</v>
      </c>
      <c r="D581" s="291"/>
      <c r="E581" s="172"/>
      <c r="F581" s="291"/>
      <c r="G581" s="291"/>
      <c r="H581" s="514"/>
    </row>
    <row r="582" spans="1:8" x14ac:dyDescent="0.2">
      <c r="A582" s="520"/>
      <c r="B582" s="530"/>
      <c r="C582" s="170" t="s">
        <v>408</v>
      </c>
      <c r="D582" s="291"/>
      <c r="E582" s="172"/>
      <c r="F582" s="291"/>
      <c r="G582" s="291"/>
      <c r="H582" s="514"/>
    </row>
    <row r="583" spans="1:8" x14ac:dyDescent="0.2">
      <c r="A583" s="520"/>
      <c r="B583" s="530"/>
      <c r="C583" s="169" t="s">
        <v>423</v>
      </c>
      <c r="D583" s="291"/>
      <c r="E583" s="172"/>
      <c r="F583" s="291"/>
      <c r="G583" s="291"/>
      <c r="H583" s="514"/>
    </row>
    <row r="584" spans="1:8" x14ac:dyDescent="0.2">
      <c r="A584" s="520"/>
      <c r="B584" s="530"/>
      <c r="C584" s="169" t="s">
        <v>424</v>
      </c>
      <c r="D584" s="291"/>
      <c r="E584" s="172"/>
      <c r="F584" s="291"/>
      <c r="G584" s="291"/>
      <c r="H584" s="514"/>
    </row>
    <row r="585" spans="1:8" x14ac:dyDescent="0.2">
      <c r="A585" s="520"/>
      <c r="B585" s="530"/>
      <c r="C585" s="314" t="s">
        <v>421</v>
      </c>
      <c r="D585" s="291"/>
      <c r="E585" s="302" t="s">
        <v>121</v>
      </c>
      <c r="F585" s="291"/>
      <c r="G585" s="291"/>
      <c r="H585" s="514"/>
    </row>
    <row r="586" spans="1:8" x14ac:dyDescent="0.2">
      <c r="A586" s="520"/>
      <c r="B586" s="530"/>
      <c r="C586" s="170" t="s">
        <v>409</v>
      </c>
      <c r="D586" s="291"/>
      <c r="E586" s="172"/>
      <c r="F586" s="291"/>
      <c r="G586" s="291"/>
      <c r="H586" s="514"/>
    </row>
    <row r="587" spans="1:8" x14ac:dyDescent="0.2">
      <c r="A587" s="520"/>
      <c r="B587" s="530"/>
      <c r="C587" s="170" t="s">
        <v>416</v>
      </c>
      <c r="D587" s="291"/>
      <c r="E587" s="172"/>
      <c r="F587" s="291"/>
      <c r="G587" s="291"/>
      <c r="H587" s="514"/>
    </row>
    <row r="588" spans="1:8" x14ac:dyDescent="0.2">
      <c r="A588" s="520"/>
      <c r="B588" s="530"/>
      <c r="C588" s="170" t="s">
        <v>417</v>
      </c>
      <c r="D588" s="291"/>
      <c r="E588" s="172"/>
      <c r="F588" s="291"/>
      <c r="G588" s="291"/>
      <c r="H588" s="514"/>
    </row>
    <row r="589" spans="1:8" x14ac:dyDescent="0.2">
      <c r="A589" s="520"/>
      <c r="B589" s="530"/>
      <c r="C589" s="314" t="s">
        <v>95</v>
      </c>
      <c r="D589" s="291"/>
      <c r="E589" s="302" t="s">
        <v>121</v>
      </c>
      <c r="F589" s="291"/>
      <c r="G589" s="291"/>
      <c r="H589" s="514"/>
    </row>
    <row r="590" spans="1:8" x14ac:dyDescent="0.2">
      <c r="A590" s="520"/>
      <c r="B590" s="530"/>
      <c r="C590" s="170" t="s">
        <v>418</v>
      </c>
      <c r="D590" s="303"/>
      <c r="E590" s="173"/>
      <c r="F590" s="303"/>
      <c r="G590" s="303"/>
      <c r="H590" s="514"/>
    </row>
    <row r="591" spans="1:8" x14ac:dyDescent="0.2">
      <c r="A591" s="527"/>
      <c r="B591" s="531"/>
      <c r="C591" s="309" t="s">
        <v>96</v>
      </c>
      <c r="D591" s="307"/>
      <c r="E591" s="310">
        <f>E590+E588+E587+E586+E584+E583+E582+E581+E579+E578+E576+E575</f>
        <v>0</v>
      </c>
      <c r="F591" s="304"/>
      <c r="G591" s="304"/>
      <c r="H591" s="514"/>
    </row>
    <row r="592" spans="1:8" ht="13.5" customHeight="1" x14ac:dyDescent="0.2">
      <c r="A592" s="526" t="s">
        <v>91</v>
      </c>
      <c r="B592" s="526" t="s">
        <v>85</v>
      </c>
      <c r="C592" s="169" t="s">
        <v>425</v>
      </c>
      <c r="D592" s="320"/>
      <c r="E592" s="171"/>
      <c r="F592" s="288"/>
      <c r="G592" s="288"/>
      <c r="H592" s="239"/>
    </row>
    <row r="593" spans="1:8" x14ac:dyDescent="0.2">
      <c r="A593" s="520"/>
      <c r="B593" s="520"/>
      <c r="C593" s="169" t="s">
        <v>426</v>
      </c>
      <c r="D593" s="305"/>
      <c r="E593" s="172"/>
      <c r="F593" s="291"/>
      <c r="G593" s="306"/>
      <c r="H593" s="239"/>
    </row>
    <row r="594" spans="1:8" x14ac:dyDescent="0.2">
      <c r="A594" s="520"/>
      <c r="B594" s="520"/>
      <c r="C594" s="314" t="s">
        <v>422</v>
      </c>
      <c r="D594" s="291"/>
      <c r="E594" s="302" t="s">
        <v>121</v>
      </c>
      <c r="F594" s="291"/>
      <c r="G594" s="291"/>
      <c r="H594" s="239"/>
    </row>
    <row r="595" spans="1:8" x14ac:dyDescent="0.2">
      <c r="A595" s="520"/>
      <c r="B595" s="520"/>
      <c r="C595" s="170" t="s">
        <v>419</v>
      </c>
      <c r="D595" s="291"/>
      <c r="E595" s="172"/>
      <c r="F595" s="291"/>
      <c r="G595" s="291"/>
      <c r="H595" s="514" t="str">
        <f>H497</f>
        <v/>
      </c>
    </row>
    <row r="596" spans="1:8" x14ac:dyDescent="0.2">
      <c r="A596" s="520"/>
      <c r="B596" s="520"/>
      <c r="C596" s="170" t="s">
        <v>420</v>
      </c>
      <c r="D596" s="291"/>
      <c r="E596" s="172"/>
      <c r="F596" s="291"/>
      <c r="G596" s="291"/>
      <c r="H596" s="514"/>
    </row>
    <row r="597" spans="1:8" x14ac:dyDescent="0.2">
      <c r="A597" s="520"/>
      <c r="B597" s="520"/>
      <c r="C597" s="170" t="s">
        <v>375</v>
      </c>
      <c r="D597" s="291"/>
      <c r="E597" s="172"/>
      <c r="F597" s="291"/>
      <c r="G597" s="291"/>
      <c r="H597" s="514"/>
    </row>
    <row r="598" spans="1:8" x14ac:dyDescent="0.2">
      <c r="A598" s="520"/>
      <c r="B598" s="520"/>
      <c r="C598" s="313" t="s">
        <v>414</v>
      </c>
      <c r="D598" s="291"/>
      <c r="E598" s="302" t="s">
        <v>121</v>
      </c>
      <c r="F598" s="291"/>
      <c r="G598" s="291"/>
      <c r="H598" s="514"/>
    </row>
    <row r="599" spans="1:8" x14ac:dyDescent="0.2">
      <c r="A599" s="520"/>
      <c r="B599" s="520"/>
      <c r="C599" s="167" t="s">
        <v>376</v>
      </c>
      <c r="D599" s="291"/>
      <c r="E599" s="172"/>
      <c r="F599" s="291"/>
      <c r="G599" s="291"/>
      <c r="H599" s="514"/>
    </row>
    <row r="600" spans="1:8" x14ac:dyDescent="0.2">
      <c r="A600" s="520"/>
      <c r="B600" s="520"/>
      <c r="C600" s="167" t="s">
        <v>377</v>
      </c>
      <c r="D600" s="291"/>
      <c r="E600" s="172"/>
      <c r="F600" s="291"/>
      <c r="G600" s="291"/>
      <c r="H600" s="514"/>
    </row>
    <row r="601" spans="1:8" x14ac:dyDescent="0.2">
      <c r="A601" s="520"/>
      <c r="B601" s="520"/>
      <c r="C601" s="167" t="s">
        <v>378</v>
      </c>
      <c r="D601" s="291"/>
      <c r="E601" s="172"/>
      <c r="F601" s="291"/>
      <c r="G601" s="291"/>
      <c r="H601" s="514"/>
    </row>
    <row r="602" spans="1:8" x14ac:dyDescent="0.2">
      <c r="A602" s="520"/>
      <c r="B602" s="520"/>
      <c r="C602" s="313" t="s">
        <v>415</v>
      </c>
      <c r="D602" s="291"/>
      <c r="E602" s="302" t="s">
        <v>121</v>
      </c>
      <c r="F602" s="291"/>
      <c r="G602" s="291"/>
      <c r="H602" s="514"/>
    </row>
    <row r="603" spans="1:8" x14ac:dyDescent="0.2">
      <c r="A603" s="520"/>
      <c r="B603" s="520"/>
      <c r="C603" s="167" t="s">
        <v>439</v>
      </c>
      <c r="D603" s="291"/>
      <c r="E603" s="172"/>
      <c r="F603" s="291"/>
      <c r="G603" s="291"/>
      <c r="H603" s="514"/>
    </row>
    <row r="604" spans="1:8" x14ac:dyDescent="0.2">
      <c r="A604" s="520"/>
      <c r="B604" s="520"/>
      <c r="C604" s="167" t="s">
        <v>440</v>
      </c>
      <c r="D604" s="291"/>
      <c r="E604" s="172"/>
      <c r="F604" s="291"/>
      <c r="G604" s="291"/>
      <c r="H604" s="514"/>
    </row>
    <row r="605" spans="1:8" x14ac:dyDescent="0.2">
      <c r="A605" s="520"/>
      <c r="B605" s="520"/>
      <c r="C605" s="287" t="s">
        <v>97</v>
      </c>
      <c r="D605" s="291"/>
      <c r="E605" s="302" t="s">
        <v>121</v>
      </c>
      <c r="F605" s="291"/>
      <c r="G605" s="291"/>
      <c r="H605" s="514"/>
    </row>
    <row r="606" spans="1:8" x14ac:dyDescent="0.2">
      <c r="A606" s="520"/>
      <c r="B606" s="532"/>
      <c r="C606" s="169" t="s">
        <v>98</v>
      </c>
      <c r="D606" s="291"/>
      <c r="E606" s="172"/>
      <c r="F606" s="291"/>
      <c r="G606" s="291"/>
      <c r="H606" s="514"/>
    </row>
    <row r="607" spans="1:8" x14ac:dyDescent="0.2">
      <c r="A607" s="520"/>
      <c r="B607" s="532"/>
      <c r="C607" s="314" t="s">
        <v>99</v>
      </c>
      <c r="D607" s="291"/>
      <c r="E607" s="302" t="s">
        <v>121</v>
      </c>
      <c r="F607" s="291"/>
      <c r="G607" s="291"/>
      <c r="H607" s="514"/>
    </row>
    <row r="608" spans="1:8" x14ac:dyDescent="0.2">
      <c r="A608" s="520"/>
      <c r="B608" s="532"/>
      <c r="C608" s="313" t="s">
        <v>410</v>
      </c>
      <c r="D608" s="291"/>
      <c r="E608" s="302" t="s">
        <v>121</v>
      </c>
      <c r="F608" s="291"/>
      <c r="G608" s="291"/>
      <c r="H608" s="514"/>
    </row>
    <row r="609" spans="1:8" x14ac:dyDescent="0.2">
      <c r="A609" s="520"/>
      <c r="B609" s="532"/>
      <c r="C609" s="167" t="s">
        <v>439</v>
      </c>
      <c r="D609" s="291"/>
      <c r="E609" s="172"/>
      <c r="F609" s="291"/>
      <c r="G609" s="291"/>
      <c r="H609" s="514"/>
    </row>
    <row r="610" spans="1:8" x14ac:dyDescent="0.2">
      <c r="A610" s="520"/>
      <c r="B610" s="532"/>
      <c r="C610" s="167" t="s">
        <v>440</v>
      </c>
      <c r="D610" s="303"/>
      <c r="E610" s="173"/>
      <c r="F610" s="303"/>
      <c r="G610" s="303"/>
      <c r="H610" s="514"/>
    </row>
    <row r="611" spans="1:8" x14ac:dyDescent="0.2">
      <c r="A611" s="520"/>
      <c r="B611" s="533"/>
      <c r="C611" s="309" t="s">
        <v>100</v>
      </c>
      <c r="D611" s="307"/>
      <c r="E611" s="310">
        <f>E610+E609+E606+E604+E603+E601+E600+E599+E597+E596+E595+E593+E592</f>
        <v>0</v>
      </c>
      <c r="F611" s="304"/>
      <c r="G611" s="304"/>
      <c r="H611" s="514"/>
    </row>
    <row r="612" spans="1:8" x14ac:dyDescent="0.2">
      <c r="A612" s="527"/>
      <c r="B612" s="534" t="s">
        <v>101</v>
      </c>
      <c r="C612" s="535"/>
      <c r="D612" s="311"/>
      <c r="E612" s="312">
        <f>E591-E611</f>
        <v>0</v>
      </c>
      <c r="F612" s="304"/>
      <c r="G612" s="304"/>
      <c r="H612" s="239"/>
    </row>
    <row r="613" spans="1:8" ht="13.5" customHeight="1" x14ac:dyDescent="0.2">
      <c r="A613" s="526" t="s">
        <v>102</v>
      </c>
      <c r="B613" s="526" t="s">
        <v>92</v>
      </c>
      <c r="C613" s="169" t="s">
        <v>103</v>
      </c>
      <c r="D613" s="288"/>
      <c r="E613" s="171"/>
      <c r="F613" s="288"/>
      <c r="G613" s="288"/>
      <c r="H613" s="239"/>
    </row>
    <row r="614" spans="1:8" x14ac:dyDescent="0.2">
      <c r="A614" s="520"/>
      <c r="B614" s="520"/>
      <c r="C614" s="169" t="s">
        <v>104</v>
      </c>
      <c r="D614" s="291"/>
      <c r="E614" s="172"/>
      <c r="F614" s="291"/>
      <c r="G614" s="291"/>
      <c r="H614" s="239"/>
    </row>
    <row r="615" spans="1:8" x14ac:dyDescent="0.15">
      <c r="A615" s="520"/>
      <c r="B615" s="520"/>
      <c r="C615" s="169" t="s">
        <v>427</v>
      </c>
      <c r="D615" s="291"/>
      <c r="E615" s="172"/>
      <c r="F615" s="291"/>
      <c r="G615" s="291"/>
      <c r="H615" s="240"/>
    </row>
    <row r="616" spans="1:8" x14ac:dyDescent="0.15">
      <c r="A616" s="520"/>
      <c r="B616" s="520"/>
      <c r="C616" s="169" t="s">
        <v>428</v>
      </c>
      <c r="D616" s="291"/>
      <c r="E616" s="172"/>
      <c r="F616" s="291"/>
      <c r="G616" s="291"/>
      <c r="H616" s="240"/>
    </row>
    <row r="617" spans="1:8" x14ac:dyDescent="0.15">
      <c r="A617" s="520"/>
      <c r="B617" s="520"/>
      <c r="C617" s="287" t="s">
        <v>105</v>
      </c>
      <c r="D617" s="291"/>
      <c r="E617" s="302" t="s">
        <v>121</v>
      </c>
      <c r="F617" s="291"/>
      <c r="G617" s="291"/>
      <c r="H617" s="240"/>
    </row>
    <row r="618" spans="1:8" x14ac:dyDescent="0.15">
      <c r="A618" s="520"/>
      <c r="B618" s="520"/>
      <c r="C618" s="287" t="s">
        <v>429</v>
      </c>
      <c r="D618" s="291" t="s">
        <v>111</v>
      </c>
      <c r="E618" s="302" t="s">
        <v>121</v>
      </c>
      <c r="F618" s="291"/>
      <c r="G618" s="291"/>
      <c r="H618" s="240"/>
    </row>
    <row r="619" spans="1:8" x14ac:dyDescent="0.2">
      <c r="A619" s="520"/>
      <c r="B619" s="520"/>
      <c r="C619" s="169" t="s">
        <v>106</v>
      </c>
      <c r="D619" s="291"/>
      <c r="E619" s="172"/>
      <c r="F619" s="291"/>
      <c r="G619" s="291"/>
      <c r="H619" s="514" t="str">
        <f>H497</f>
        <v/>
      </c>
    </row>
    <row r="620" spans="1:8" ht="14.25" customHeight="1" x14ac:dyDescent="0.2">
      <c r="A620" s="520"/>
      <c r="B620" s="520"/>
      <c r="C620" s="287" t="s">
        <v>107</v>
      </c>
      <c r="D620" s="291"/>
      <c r="E620" s="302" t="s">
        <v>121</v>
      </c>
      <c r="F620" s="291"/>
      <c r="G620" s="291"/>
      <c r="H620" s="514"/>
    </row>
    <row r="621" spans="1:8" ht="14.25" customHeight="1" x14ac:dyDescent="0.2">
      <c r="A621" s="520"/>
      <c r="B621" s="520"/>
      <c r="C621" s="308" t="s">
        <v>411</v>
      </c>
      <c r="D621" s="291"/>
      <c r="E621" s="302" t="s">
        <v>121</v>
      </c>
      <c r="F621" s="291"/>
      <c r="G621" s="291"/>
      <c r="H621" s="514"/>
    </row>
    <row r="622" spans="1:8" ht="46.5" customHeight="1" x14ac:dyDescent="0.2">
      <c r="A622" s="520"/>
      <c r="B622" s="520"/>
      <c r="C622" s="297" t="s">
        <v>236</v>
      </c>
      <c r="D622" s="296"/>
      <c r="E622" s="297" t="s">
        <v>236</v>
      </c>
      <c r="F622" s="291"/>
      <c r="G622" s="291"/>
      <c r="H622" s="514"/>
    </row>
    <row r="623" spans="1:8" x14ac:dyDescent="0.2">
      <c r="A623" s="520"/>
      <c r="B623" s="527"/>
      <c r="C623" s="309" t="s">
        <v>119</v>
      </c>
      <c r="D623" s="307"/>
      <c r="E623" s="310">
        <f>E619+E616+E615+E614+E613</f>
        <v>0</v>
      </c>
      <c r="F623" s="304"/>
      <c r="G623" s="304"/>
      <c r="H623" s="514"/>
    </row>
    <row r="624" spans="1:8" ht="13.5" customHeight="1" x14ac:dyDescent="0.2">
      <c r="A624" s="520"/>
      <c r="B624" s="526" t="s">
        <v>85</v>
      </c>
      <c r="C624" s="169" t="s">
        <v>108</v>
      </c>
      <c r="D624" s="288"/>
      <c r="E624" s="171"/>
      <c r="F624" s="288"/>
      <c r="G624" s="288"/>
      <c r="H624" s="514"/>
    </row>
    <row r="625" spans="1:11" x14ac:dyDescent="0.2">
      <c r="A625" s="520"/>
      <c r="B625" s="520"/>
      <c r="C625" s="169" t="s">
        <v>430</v>
      </c>
      <c r="D625" s="305"/>
      <c r="E625" s="172"/>
      <c r="F625" s="291"/>
      <c r="G625" s="306"/>
      <c r="H625" s="514"/>
    </row>
    <row r="626" spans="1:11" x14ac:dyDescent="0.2">
      <c r="A626" s="520"/>
      <c r="B626" s="520"/>
      <c r="C626" s="169" t="s">
        <v>431</v>
      </c>
      <c r="D626" s="305"/>
      <c r="E626" s="172"/>
      <c r="F626" s="291"/>
      <c r="G626" s="306"/>
      <c r="H626" s="514"/>
    </row>
    <row r="627" spans="1:11" ht="14.25" customHeight="1" x14ac:dyDescent="0.15">
      <c r="A627" s="520"/>
      <c r="B627" s="520"/>
      <c r="C627" s="287" t="s">
        <v>109</v>
      </c>
      <c r="D627" s="291"/>
      <c r="E627" s="302" t="s">
        <v>121</v>
      </c>
      <c r="F627" s="291"/>
      <c r="G627" s="291"/>
      <c r="H627" s="514"/>
      <c r="I627" s="146"/>
      <c r="J627" s="146"/>
      <c r="K627" s="146"/>
    </row>
    <row r="628" spans="1:11" ht="14.25" customHeight="1" x14ac:dyDescent="0.15">
      <c r="A628" s="520"/>
      <c r="B628" s="520"/>
      <c r="C628" s="287" t="s">
        <v>342</v>
      </c>
      <c r="D628" s="305"/>
      <c r="E628" s="302" t="s">
        <v>121</v>
      </c>
      <c r="F628" s="291"/>
      <c r="G628" s="291"/>
      <c r="H628" s="514"/>
      <c r="I628" s="146"/>
      <c r="J628" s="146"/>
      <c r="K628" s="146"/>
    </row>
    <row r="629" spans="1:11" ht="46.5" customHeight="1" x14ac:dyDescent="0.15">
      <c r="A629" s="520"/>
      <c r="B629" s="520"/>
      <c r="C629" s="540" t="s">
        <v>236</v>
      </c>
      <c r="D629" s="296"/>
      <c r="E629" s="297" t="s">
        <v>236</v>
      </c>
      <c r="F629" s="291"/>
      <c r="G629" s="291"/>
      <c r="H629" s="514"/>
      <c r="I629" s="146"/>
      <c r="J629" s="146"/>
      <c r="K629" s="146"/>
    </row>
    <row r="630" spans="1:11" x14ac:dyDescent="0.2">
      <c r="A630" s="520"/>
      <c r="B630" s="520"/>
      <c r="C630" s="541"/>
      <c r="D630" s="515" t="str">
        <f>IF(作業１!$F$12&gt;4,"残る園の分については、別のファイルを用意して作成してください。",IF(作業２!$I$3=4,"入力は終わりです。　　　　「１園目印刷」のシート　　　　「２園目印刷」のシート　　　「３園目印刷」のシート　　　「４園目印刷」のシート　　　　　を印刷してください。",""))</f>
        <v/>
      </c>
      <c r="E630" s="516"/>
      <c r="F630" s="516"/>
      <c r="G630" s="517"/>
      <c r="H630" s="514"/>
    </row>
    <row r="631" spans="1:11" ht="69.900000000000006" customHeight="1" x14ac:dyDescent="0.2">
      <c r="A631" s="527"/>
      <c r="B631" s="330"/>
      <c r="C631" s="541"/>
      <c r="D631" s="515"/>
      <c r="E631" s="516"/>
      <c r="F631" s="516"/>
      <c r="G631" s="517"/>
      <c r="H631" s="514"/>
    </row>
    <row r="632" spans="1:11" ht="69.900000000000006" customHeight="1" x14ac:dyDescent="0.2">
      <c r="A632" s="332"/>
      <c r="B632" s="331"/>
      <c r="C632" s="541"/>
      <c r="D632" s="515"/>
      <c r="E632" s="516"/>
      <c r="F632" s="516"/>
      <c r="G632" s="517"/>
      <c r="H632" s="220"/>
    </row>
  </sheetData>
  <sheetProtection algorithmName="SHA-512" hashValue="nswbUwUozvGp0jXJHeEXdQ/o+h7leNhH4fSTLObzlMcxYn0ul1uFPLB8RIUcc/iNazualZNhuiZ57c6nrTTvVA==" saltValue="J0xjOiLLHyxOcpkABluqFQ==" spinCount="100000" sheet="1" objects="1" scenarios="1"/>
  <mergeCells count="115">
    <mergeCell ref="C629:C632"/>
    <mergeCell ref="D24:G26"/>
    <mergeCell ref="D181:G183"/>
    <mergeCell ref="D337:G339"/>
    <mergeCell ref="D493:G495"/>
    <mergeCell ref="B606:B611"/>
    <mergeCell ref="B612:C612"/>
    <mergeCell ref="A613:A631"/>
    <mergeCell ref="B613:B623"/>
    <mergeCell ref="B624:B630"/>
    <mergeCell ref="A475:G475"/>
    <mergeCell ref="B572:C572"/>
    <mergeCell ref="B573:B591"/>
    <mergeCell ref="B592:B605"/>
    <mergeCell ref="B522:B536"/>
    <mergeCell ref="A477:A536"/>
    <mergeCell ref="B477:B484"/>
    <mergeCell ref="B485:B521"/>
    <mergeCell ref="A537:A572"/>
    <mergeCell ref="B537:B553"/>
    <mergeCell ref="B554:B571"/>
    <mergeCell ref="A573:A591"/>
    <mergeCell ref="A592:A612"/>
    <mergeCell ref="B450:B455"/>
    <mergeCell ref="B300:C300"/>
    <mergeCell ref="A301:A319"/>
    <mergeCell ref="B301:B311"/>
    <mergeCell ref="B312:B318"/>
    <mergeCell ref="B319:C319"/>
    <mergeCell ref="A280:A300"/>
    <mergeCell ref="C317:C318"/>
    <mergeCell ref="B456:C456"/>
    <mergeCell ref="A457:A474"/>
    <mergeCell ref="B457:B467"/>
    <mergeCell ref="B468:B474"/>
    <mergeCell ref="C473:C474"/>
    <mergeCell ref="B416:C416"/>
    <mergeCell ref="B417:B435"/>
    <mergeCell ref="B436:B449"/>
    <mergeCell ref="A381:A416"/>
    <mergeCell ref="B381:B397"/>
    <mergeCell ref="B398:B415"/>
    <mergeCell ref="A417:A435"/>
    <mergeCell ref="A436:A456"/>
    <mergeCell ref="A163:G163"/>
    <mergeCell ref="C160:C161"/>
    <mergeCell ref="H382:H393"/>
    <mergeCell ref="H399:H415"/>
    <mergeCell ref="A144:A162"/>
    <mergeCell ref="B144:B154"/>
    <mergeCell ref="B155:B161"/>
    <mergeCell ref="B162:C162"/>
    <mergeCell ref="B260:C260"/>
    <mergeCell ref="B261:B279"/>
    <mergeCell ref="B280:B293"/>
    <mergeCell ref="B210:B224"/>
    <mergeCell ref="A165:A224"/>
    <mergeCell ref="B165:B172"/>
    <mergeCell ref="B173:B209"/>
    <mergeCell ref="A225:A260"/>
    <mergeCell ref="B225:B241"/>
    <mergeCell ref="B242:B259"/>
    <mergeCell ref="A261:A279"/>
    <mergeCell ref="B366:B380"/>
    <mergeCell ref="A321:A380"/>
    <mergeCell ref="B321:B328"/>
    <mergeCell ref="B329:B365"/>
    <mergeCell ref="B294:B299"/>
    <mergeCell ref="H28:H44"/>
    <mergeCell ref="H51:H67"/>
    <mergeCell ref="H86:H102"/>
    <mergeCell ref="H106:H122"/>
    <mergeCell ref="H126:H142"/>
    <mergeCell ref="B16:B52"/>
    <mergeCell ref="A3:G3"/>
    <mergeCell ref="A5:G5"/>
    <mergeCell ref="A7:C7"/>
    <mergeCell ref="B8:B15"/>
    <mergeCell ref="H69:H80"/>
    <mergeCell ref="A104:A122"/>
    <mergeCell ref="A123:A143"/>
    <mergeCell ref="A68:A103"/>
    <mergeCell ref="A8:A67"/>
    <mergeCell ref="B53:B67"/>
    <mergeCell ref="B68:B84"/>
    <mergeCell ref="B85:B102"/>
    <mergeCell ref="B103:C103"/>
    <mergeCell ref="B104:B122"/>
    <mergeCell ref="B123:B136"/>
    <mergeCell ref="B137:B142"/>
    <mergeCell ref="B143:C143"/>
    <mergeCell ref="H463:H474"/>
    <mergeCell ref="H497:H513"/>
    <mergeCell ref="H520:H536"/>
    <mergeCell ref="H538:H549"/>
    <mergeCell ref="H555:H571"/>
    <mergeCell ref="H619:H631"/>
    <mergeCell ref="H575:H591"/>
    <mergeCell ref="H595:H611"/>
    <mergeCell ref="D161:G162"/>
    <mergeCell ref="D318:G319"/>
    <mergeCell ref="D474:G474"/>
    <mergeCell ref="D630:G632"/>
    <mergeCell ref="H419:H435"/>
    <mergeCell ref="H439:H455"/>
    <mergeCell ref="H150:H162"/>
    <mergeCell ref="H185:H201"/>
    <mergeCell ref="H208:H224"/>
    <mergeCell ref="H263:H279"/>
    <mergeCell ref="H283:H299"/>
    <mergeCell ref="H226:H237"/>
    <mergeCell ref="H243:H259"/>
    <mergeCell ref="H307:H319"/>
    <mergeCell ref="H341:H357"/>
    <mergeCell ref="H364:H380"/>
  </mergeCells>
  <phoneticPr fontId="3"/>
  <dataValidations count="1">
    <dataValidation imeMode="halfAlpha" allowBlank="1" showInputMessage="1" showErrorMessage="1" sqref="E497:E626 E341:E470 E185:E314 E28:E157"/>
  </dataValidations>
  <printOptions horizontalCentered="1"/>
  <pageMargins left="0.43307086614173229" right="0" top="0.55118110236220474" bottom="0.55118110236220474" header="0.31496062992125984" footer="0.31496062992125984"/>
  <pageSetup paperSize="9" scale="85" fitToHeight="20" orientation="portrait" useFirstPageNumber="1" horizontalDpi="300" verticalDpi="300" r:id="rId1"/>
  <headerFooter scaleWithDoc="0">
    <oddFooter>&amp;C&amp;P</oddFooter>
  </headerFooter>
  <rowBreaks count="11" manualBreakCount="11">
    <brk id="67" max="16383" man="1"/>
    <brk id="122" max="16383" man="1"/>
    <brk id="164" max="16383" man="1"/>
    <brk id="224" max="16383" man="1"/>
    <brk id="279" max="16383" man="1"/>
    <brk id="320" max="16383" man="1"/>
    <brk id="380" max="16383" man="1"/>
    <brk id="435" max="16383" man="1"/>
    <brk id="476" max="16383" man="1"/>
    <brk id="536" max="16383" man="1"/>
    <brk id="59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F190"/>
  <sheetViews>
    <sheetView showGridLines="0" view="pageBreakPreview" topLeftCell="C4" zoomScale="75" zoomScaleNormal="70" zoomScaleSheetLayoutView="75" zoomScalePageLayoutView="70" workbookViewId="0">
      <selection activeCell="BZ5" sqref="BZ5:CR5"/>
    </sheetView>
  </sheetViews>
  <sheetFormatPr defaultColWidth="1.6640625" defaultRowHeight="13.2" x14ac:dyDescent="0.2"/>
  <cols>
    <col min="1" max="1" width="2.33203125" style="4" hidden="1" customWidth="1"/>
    <col min="2" max="2" width="3.33203125" style="4" hidden="1" customWidth="1"/>
    <col min="3" max="3" width="0.77734375" style="4" customWidth="1"/>
    <col min="4" max="11" width="1.44140625" style="3" customWidth="1"/>
    <col min="12" max="44" width="1.6640625" style="3" customWidth="1"/>
    <col min="45" max="51" width="1.44140625" style="3" customWidth="1"/>
    <col min="52" max="58" width="1.6640625" style="3" customWidth="1"/>
    <col min="59" max="59" width="2.109375" style="3" customWidth="1"/>
    <col min="60" max="69" width="1.6640625" style="3" customWidth="1"/>
    <col min="70" max="70" width="2.44140625" style="3" customWidth="1"/>
    <col min="71" max="73" width="1.6640625" style="3" customWidth="1"/>
    <col min="74" max="74" width="2" style="3" customWidth="1"/>
    <col min="75" max="75" width="2.33203125" style="3" customWidth="1"/>
    <col min="76" max="76" width="1.6640625" style="3" customWidth="1"/>
    <col min="77" max="77" width="1.21875" style="3" customWidth="1"/>
    <col min="78" max="80" width="1.6640625" style="3" customWidth="1"/>
    <col min="81" max="81" width="2.21875" style="3" customWidth="1"/>
    <col min="82" max="82" width="1.6640625" style="3" customWidth="1"/>
    <col min="83" max="83" width="2" style="3" customWidth="1"/>
    <col min="84" max="85" width="1.6640625" style="3" customWidth="1"/>
    <col min="86" max="86" width="2" style="3" customWidth="1"/>
    <col min="87" max="87" width="1.6640625" style="3" customWidth="1"/>
    <col min="88" max="88" width="1.77734375" style="3" customWidth="1"/>
    <col min="89" max="91" width="1.6640625" style="3" customWidth="1"/>
    <col min="92" max="92" width="2" style="3" customWidth="1"/>
    <col min="93" max="96" width="1.6640625" style="3" customWidth="1"/>
    <col min="97" max="97" width="9.77734375" style="4" hidden="1" customWidth="1"/>
    <col min="98" max="16384" width="1.6640625" style="4"/>
  </cols>
  <sheetData>
    <row r="1" spans="1:97" ht="6.75" hidden="1" customHeight="1" x14ac:dyDescent="0.2">
      <c r="A1" s="2" t="s">
        <v>51</v>
      </c>
      <c r="B1" s="2">
        <v>430</v>
      </c>
    </row>
    <row r="2" spans="1:97" s="6" customFormat="1" ht="33" hidden="1" customHeight="1" x14ac:dyDescent="0.2">
      <c r="A2" s="16" t="s">
        <v>52</v>
      </c>
      <c r="D2" s="1064" t="s">
        <v>112</v>
      </c>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5"/>
      <c r="AT2" s="1065"/>
      <c r="AU2" s="1065"/>
      <c r="AV2" s="1065"/>
      <c r="AW2" s="1065"/>
      <c r="AX2" s="1065"/>
      <c r="AY2" s="1065"/>
      <c r="AZ2" s="1065"/>
      <c r="BA2" s="1065"/>
      <c r="BB2" s="1065"/>
      <c r="BC2" s="1065"/>
      <c r="BD2" s="1065"/>
      <c r="BE2" s="1065"/>
      <c r="BF2" s="1065"/>
      <c r="BG2" s="1065"/>
      <c r="BH2" s="1065"/>
      <c r="BI2" s="1065"/>
      <c r="BJ2" s="1065"/>
      <c r="BK2" s="1065"/>
      <c r="BL2" s="1065"/>
      <c r="BM2" s="1065"/>
      <c r="BN2" s="1065"/>
      <c r="BO2" s="1065"/>
      <c r="BP2" s="1065"/>
      <c r="BQ2" s="1065"/>
      <c r="BR2" s="1065"/>
      <c r="BS2" s="1065"/>
      <c r="BT2" s="1065"/>
      <c r="BU2" s="1065"/>
      <c r="BV2" s="1065"/>
      <c r="BW2" s="1065"/>
      <c r="BX2" s="1065"/>
      <c r="BY2" s="1065"/>
      <c r="BZ2" s="1065"/>
      <c r="CA2" s="1065"/>
      <c r="CB2" s="1065"/>
      <c r="CC2" s="1065"/>
      <c r="CD2" s="1065"/>
      <c r="CE2" s="1065"/>
      <c r="CF2" s="1065"/>
      <c r="CG2" s="1065"/>
      <c r="CH2" s="1065"/>
      <c r="CI2" s="1065"/>
      <c r="CJ2" s="1065"/>
      <c r="CK2" s="1065"/>
      <c r="CL2" s="1065"/>
      <c r="CM2" s="1065"/>
      <c r="CN2" s="1065"/>
      <c r="CO2" s="1065"/>
      <c r="CP2" s="1065"/>
      <c r="CQ2" s="1065"/>
      <c r="CR2" s="1066"/>
    </row>
    <row r="3" spans="1:97" hidden="1" x14ac:dyDescent="0.2"/>
    <row r="4" spans="1:97" ht="26.25" customHeight="1" x14ac:dyDescent="0.2">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Z4" s="1067" t="s">
        <v>33</v>
      </c>
      <c r="CA4" s="1067"/>
      <c r="CB4" s="1067"/>
      <c r="CC4" s="1067"/>
      <c r="CD4" s="1067"/>
      <c r="CE4" s="1067"/>
      <c r="CF4" s="1067"/>
      <c r="CG4" s="1067"/>
      <c r="CH4" s="1067"/>
      <c r="CI4" s="1067"/>
      <c r="CJ4" s="1067"/>
      <c r="CK4" s="1067"/>
      <c r="CL4" s="1067"/>
      <c r="CM4" s="1067"/>
      <c r="CN4" s="1067"/>
      <c r="CO4" s="1067"/>
      <c r="CP4" s="1067"/>
      <c r="CQ4" s="1067"/>
      <c r="CR4" s="1067"/>
    </row>
    <row r="5" spans="1:97" ht="24.75" customHeight="1" x14ac:dyDescent="0.2">
      <c r="AH5" s="1089" t="s">
        <v>3</v>
      </c>
      <c r="AI5" s="1089"/>
      <c r="AJ5" s="1089"/>
      <c r="AK5" s="1089"/>
      <c r="AL5" s="1089"/>
      <c r="AM5" s="1089"/>
      <c r="AN5" s="1089"/>
      <c r="AO5" s="1089"/>
      <c r="AP5" s="1089"/>
      <c r="AQ5" s="1089"/>
      <c r="AR5" s="1089"/>
      <c r="AS5" s="1089"/>
      <c r="AT5" s="1089"/>
      <c r="AU5" s="1089"/>
      <c r="AV5" s="1089"/>
      <c r="AW5" s="1089"/>
      <c r="AX5" s="1089"/>
      <c r="AY5" s="1089"/>
      <c r="AZ5" s="1089"/>
      <c r="BA5" s="1089"/>
      <c r="BB5" s="1089"/>
      <c r="BC5" s="1089"/>
      <c r="BD5" s="1089"/>
      <c r="BE5" s="1089"/>
      <c r="BF5" s="1089"/>
      <c r="BG5" s="1089"/>
      <c r="BH5" s="1089"/>
      <c r="BI5" s="1089"/>
      <c r="BJ5" s="1089"/>
      <c r="BK5" s="1089"/>
      <c r="BL5" s="1089"/>
      <c r="BM5" s="1089"/>
      <c r="BN5" s="1089"/>
      <c r="BO5" s="249"/>
      <c r="BZ5" s="1068" t="s">
        <v>0</v>
      </c>
      <c r="CA5" s="1069"/>
      <c r="CB5" s="1069"/>
      <c r="CC5" s="1069"/>
      <c r="CD5" s="1069"/>
      <c r="CE5" s="1069"/>
      <c r="CF5" s="1069"/>
      <c r="CG5" s="1069"/>
      <c r="CH5" s="1069"/>
      <c r="CI5" s="1069"/>
      <c r="CJ5" s="1069"/>
      <c r="CK5" s="1069"/>
      <c r="CL5" s="1069"/>
      <c r="CM5" s="1069"/>
      <c r="CN5" s="1069"/>
      <c r="CO5" s="1069"/>
      <c r="CP5" s="1069"/>
      <c r="CQ5" s="1069"/>
      <c r="CR5" s="1070"/>
    </row>
    <row r="6" spans="1:97" ht="39" customHeight="1" x14ac:dyDescent="0.25">
      <c r="AI6" s="248"/>
      <c r="AJ6" s="248"/>
      <c r="AK6" s="785" t="s">
        <v>478</v>
      </c>
      <c r="AL6" s="785"/>
      <c r="AM6" s="786" t="s">
        <v>496</v>
      </c>
      <c r="AN6" s="786"/>
      <c r="AO6" s="786"/>
      <c r="AP6" s="786"/>
      <c r="AQ6" s="786"/>
      <c r="AR6" s="786"/>
      <c r="AS6" s="786"/>
      <c r="AT6" s="786"/>
      <c r="AU6" s="786"/>
      <c r="AV6" s="786"/>
      <c r="AW6" s="786"/>
      <c r="AX6" s="786"/>
      <c r="AY6" s="786"/>
      <c r="AZ6" s="786"/>
      <c r="BA6" s="786"/>
      <c r="BB6" s="786"/>
      <c r="BC6" s="786"/>
      <c r="BD6" s="786"/>
      <c r="BE6" s="786"/>
      <c r="BF6" s="786"/>
      <c r="BG6" s="786"/>
      <c r="BH6" s="786"/>
      <c r="BI6" s="786"/>
      <c r="BJ6" s="785" t="s">
        <v>479</v>
      </c>
      <c r="BK6" s="785"/>
      <c r="BL6" s="248"/>
      <c r="BM6" s="248"/>
      <c r="BN6" s="248"/>
      <c r="BZ6" s="1091"/>
      <c r="CA6" s="1092"/>
      <c r="CB6" s="1092"/>
      <c r="CC6" s="1092"/>
      <c r="CD6" s="1092"/>
      <c r="CE6" s="1092"/>
      <c r="CF6" s="1092"/>
      <c r="CG6" s="1092"/>
      <c r="CH6" s="1092"/>
      <c r="CI6" s="1092"/>
      <c r="CJ6" s="1092"/>
      <c r="CK6" s="1092"/>
      <c r="CL6" s="1092"/>
      <c r="CM6" s="1092"/>
      <c r="CN6" s="1092"/>
      <c r="CO6" s="1092"/>
      <c r="CP6" s="1092"/>
      <c r="CQ6" s="1092"/>
      <c r="CR6" s="1093"/>
    </row>
    <row r="7" spans="1:97" ht="7.5" customHeight="1" thickBot="1" x14ac:dyDescent="0.25">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row>
    <row r="8" spans="1:97" ht="24.75" customHeight="1" thickTop="1" x14ac:dyDescent="0.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578" t="s">
        <v>592</v>
      </c>
      <c r="AI8" s="578"/>
      <c r="AJ8" s="578"/>
      <c r="AK8" s="578"/>
      <c r="AL8" s="578"/>
      <c r="AM8" s="578"/>
      <c r="AN8" s="578"/>
      <c r="AO8" s="578"/>
      <c r="AP8" s="578"/>
      <c r="AQ8" s="578"/>
      <c r="AR8" s="578"/>
      <c r="AS8" s="578"/>
      <c r="AT8" s="578"/>
      <c r="AU8" s="578"/>
      <c r="AV8" s="578"/>
      <c r="AW8" s="578"/>
      <c r="AX8" s="578"/>
      <c r="AY8" s="578"/>
      <c r="AZ8" s="578"/>
      <c r="BA8" s="578"/>
      <c r="BB8" s="578"/>
      <c r="BC8" s="578"/>
      <c r="BD8" s="578"/>
      <c r="BE8" s="578"/>
      <c r="BF8" s="578"/>
      <c r="BG8" s="578"/>
      <c r="BH8" s="578"/>
      <c r="BI8" s="578"/>
      <c r="BJ8" s="578"/>
      <c r="BK8" s="578"/>
      <c r="BL8" s="578"/>
      <c r="BM8" s="578"/>
      <c r="BN8" s="578"/>
      <c r="BR8" s="9"/>
      <c r="BS8" s="1071" t="s">
        <v>37</v>
      </c>
      <c r="BT8" s="1072"/>
      <c r="BU8" s="1072"/>
      <c r="BV8" s="1072"/>
      <c r="BW8" s="1072"/>
      <c r="BX8" s="1072"/>
      <c r="BY8" s="1073"/>
      <c r="BZ8" s="1080" t="s">
        <v>56</v>
      </c>
      <c r="CA8" s="1081"/>
      <c r="CB8" s="1081"/>
      <c r="CC8" s="1081"/>
      <c r="CD8" s="1081"/>
      <c r="CE8" s="1081"/>
      <c r="CF8" s="1081"/>
      <c r="CG8" s="1081"/>
      <c r="CH8" s="1082"/>
      <c r="CI8" s="1080" t="s">
        <v>57</v>
      </c>
      <c r="CJ8" s="1081"/>
      <c r="CK8" s="1081"/>
      <c r="CL8" s="1081"/>
      <c r="CM8" s="1081"/>
      <c r="CN8" s="1081"/>
      <c r="CO8" s="1081"/>
      <c r="CP8" s="1081"/>
      <c r="CQ8" s="1081"/>
      <c r="CR8" s="1083"/>
      <c r="CS8" s="4" t="s">
        <v>112</v>
      </c>
    </row>
    <row r="9" spans="1:97" ht="19.5" customHeight="1" x14ac:dyDescent="0.2">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90" t="str">
        <f ca="1">CONCATENATE("（ ",作業２!C56," ",作業２!C49," 年 5 月 1 日現在 ）" )</f>
        <v>（ 令和 6 年 5 月 1 日現在 ）</v>
      </c>
      <c r="AI9" s="1090"/>
      <c r="AJ9" s="1090"/>
      <c r="AK9" s="1090"/>
      <c r="AL9" s="1090"/>
      <c r="AM9" s="1090"/>
      <c r="AN9" s="1090"/>
      <c r="AO9" s="1090"/>
      <c r="AP9" s="1090"/>
      <c r="AQ9" s="1090"/>
      <c r="AR9" s="1090"/>
      <c r="AS9" s="1090"/>
      <c r="AT9" s="1090"/>
      <c r="AU9" s="1090"/>
      <c r="AV9" s="1090"/>
      <c r="AW9" s="1090"/>
      <c r="AX9" s="1090"/>
      <c r="AY9" s="1090"/>
      <c r="AZ9" s="1090"/>
      <c r="BA9" s="1090"/>
      <c r="BB9" s="1090"/>
      <c r="BC9" s="1090"/>
      <c r="BD9" s="1090"/>
      <c r="BE9" s="1090"/>
      <c r="BF9" s="1090"/>
      <c r="BG9" s="1090"/>
      <c r="BH9" s="1090"/>
      <c r="BI9" s="1090"/>
      <c r="BJ9" s="1090"/>
      <c r="BK9" s="1090"/>
      <c r="BL9" s="1090"/>
      <c r="BM9" s="1090"/>
      <c r="BN9" s="1090"/>
      <c r="BR9" s="9"/>
      <c r="BS9" s="1074"/>
      <c r="BT9" s="1075"/>
      <c r="BU9" s="1075"/>
      <c r="BV9" s="1075"/>
      <c r="BW9" s="1075"/>
      <c r="BX9" s="1075"/>
      <c r="BY9" s="1076"/>
      <c r="BZ9" s="1084" t="str">
        <f ca="1">IF(RIGHT(作業２!E68,2)="以降","",IF(作業２!E30="学校法人",1,IF(作業２!E30="その他の法人",2,IF(作業２!E30="個人",3,IF(作業２!E30="新設のため該当なし",IF(作業２!E68="以前",'1園目印刷'!CI9,""),"")))))</f>
        <v/>
      </c>
      <c r="CA9" s="1085"/>
      <c r="CB9" s="1085"/>
      <c r="CC9" s="1085"/>
      <c r="CD9" s="1085"/>
      <c r="CE9" s="1085"/>
      <c r="CF9" s="1085"/>
      <c r="CG9" s="1085"/>
      <c r="CH9" s="1086"/>
      <c r="CI9" s="1084">
        <v>2</v>
      </c>
      <c r="CJ9" s="1085"/>
      <c r="CK9" s="1085"/>
      <c r="CL9" s="1085"/>
      <c r="CM9" s="1085"/>
      <c r="CN9" s="1085"/>
      <c r="CO9" s="1085"/>
      <c r="CP9" s="1085"/>
      <c r="CQ9" s="1085"/>
      <c r="CR9" s="1088"/>
    </row>
    <row r="10" spans="1:97" ht="11.25" customHeight="1" x14ac:dyDescent="0.2">
      <c r="BD10" s="10"/>
      <c r="BR10" s="9"/>
      <c r="BS10" s="1074"/>
      <c r="BT10" s="1075"/>
      <c r="BU10" s="1075"/>
      <c r="BV10" s="1075"/>
      <c r="BW10" s="1075"/>
      <c r="BX10" s="1075"/>
      <c r="BY10" s="1076"/>
      <c r="BZ10" s="1087"/>
      <c r="CA10" s="1085"/>
      <c r="CB10" s="1085"/>
      <c r="CC10" s="1085"/>
      <c r="CD10" s="1085"/>
      <c r="CE10" s="1085"/>
      <c r="CF10" s="1085"/>
      <c r="CG10" s="1085"/>
      <c r="CH10" s="1086"/>
      <c r="CI10" s="1087"/>
      <c r="CJ10" s="1085"/>
      <c r="CK10" s="1085"/>
      <c r="CL10" s="1085"/>
      <c r="CM10" s="1085"/>
      <c r="CN10" s="1085"/>
      <c r="CO10" s="1085"/>
      <c r="CP10" s="1085"/>
      <c r="CQ10" s="1085"/>
      <c r="CR10" s="1088"/>
    </row>
    <row r="11" spans="1:97" ht="17.25" customHeight="1" thickBot="1" x14ac:dyDescent="0.25">
      <c r="D11" s="11" t="s">
        <v>491</v>
      </c>
      <c r="BP11" s="9"/>
      <c r="BQ11" s="9"/>
      <c r="BR11" s="9"/>
      <c r="BS11" s="1077"/>
      <c r="BT11" s="1078"/>
      <c r="BU11" s="1078"/>
      <c r="BV11" s="1078"/>
      <c r="BW11" s="1078"/>
      <c r="BX11" s="1078"/>
      <c r="BY11" s="1079"/>
      <c r="BZ11" s="244" t="s">
        <v>50</v>
      </c>
      <c r="CA11" s="245"/>
      <c r="CB11" s="245"/>
      <c r="CC11" s="245"/>
      <c r="CD11" s="245"/>
      <c r="CE11" s="245"/>
      <c r="CF11" s="245"/>
      <c r="CG11" s="245"/>
      <c r="CH11" s="245"/>
      <c r="CI11" s="245"/>
      <c r="CJ11" s="245"/>
      <c r="CK11" s="245"/>
      <c r="CL11" s="245"/>
      <c r="CM11" s="245"/>
      <c r="CN11" s="245"/>
      <c r="CO11" s="245"/>
      <c r="CP11" s="245"/>
      <c r="CQ11" s="245"/>
      <c r="CR11" s="246"/>
    </row>
    <row r="12" spans="1:97" s="8" customFormat="1" ht="15" customHeight="1" thickTop="1" x14ac:dyDescent="0.2">
      <c r="D12" s="787" t="s">
        <v>14</v>
      </c>
      <c r="E12" s="788"/>
      <c r="F12" s="788"/>
      <c r="G12" s="788"/>
      <c r="H12" s="788"/>
      <c r="I12" s="788"/>
      <c r="J12" s="788"/>
      <c r="K12" s="789"/>
      <c r="L12" s="790" t="str">
        <f>IF((IFERROR((SEARCH("コドモエン",(IF(作業２!E78&gt;1,CONCATENATE(作業１!F6," ",作業１!G6," ",作業２!E9),IF(作業２!E78=1,CONCATENATE(作業１!F6," ",作業１!G6),""))),1)),0))&gt;0,(IF(作業２!E78&gt;1,CONCATENATE(作業１!F6," ",作業１!G6," ",作業２!E9),IF(作業２!E78=1,CONCATENATE(作業１!F6," ",作業１!G6),""))),( IF(作業２!E78&gt;1,CONCATENATE(作業１!F6," ",作業１!G6," ニンテイコドモエン ",作業２!E9),IF(作業２!E78=1,CONCATENATE(作業１!F6," ",作業１!G6),""))))</f>
        <v/>
      </c>
      <c r="M12" s="791"/>
      <c r="N12" s="791"/>
      <c r="O12" s="791"/>
      <c r="P12" s="791"/>
      <c r="Q12" s="791"/>
      <c r="R12" s="791"/>
      <c r="S12" s="791"/>
      <c r="T12" s="791"/>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2"/>
      <c r="AS12" s="796" t="s">
        <v>14</v>
      </c>
      <c r="AT12" s="788"/>
      <c r="AU12" s="788"/>
      <c r="AV12" s="788"/>
      <c r="AW12" s="788"/>
      <c r="AX12" s="788"/>
      <c r="AY12" s="789"/>
      <c r="AZ12" s="798" t="s">
        <v>503</v>
      </c>
      <c r="BA12" s="799"/>
      <c r="BB12" s="799"/>
      <c r="BC12" s="799"/>
      <c r="BD12" s="799"/>
      <c r="BE12" s="799"/>
      <c r="BF12" s="799"/>
      <c r="BG12" s="799"/>
      <c r="BH12" s="799"/>
      <c r="BI12" s="800"/>
      <c r="BJ12" s="799" t="s">
        <v>504</v>
      </c>
      <c r="BK12" s="799"/>
      <c r="BL12" s="799"/>
      <c r="BM12" s="799"/>
      <c r="BN12" s="799"/>
      <c r="BO12" s="799"/>
      <c r="BP12" s="799"/>
      <c r="BQ12" s="799"/>
      <c r="BR12" s="801"/>
      <c r="BS12" s="673" t="s">
        <v>25</v>
      </c>
      <c r="BT12" s="674"/>
      <c r="BU12" s="674"/>
      <c r="BV12" s="674"/>
      <c r="BW12" s="674"/>
      <c r="BX12" s="674"/>
      <c r="BY12" s="758"/>
      <c r="BZ12" s="797" t="s">
        <v>9</v>
      </c>
      <c r="CA12" s="603"/>
      <c r="CB12" s="603"/>
      <c r="CC12" s="603"/>
      <c r="CD12" s="603" t="s">
        <v>4</v>
      </c>
      <c r="CE12" s="603"/>
      <c r="CF12" s="603"/>
      <c r="CG12" s="603"/>
      <c r="CH12" s="603"/>
      <c r="CI12" s="603" t="s">
        <v>5</v>
      </c>
      <c r="CJ12" s="603"/>
      <c r="CK12" s="603"/>
      <c r="CL12" s="603"/>
      <c r="CM12" s="603"/>
      <c r="CN12" s="603" t="s">
        <v>6</v>
      </c>
      <c r="CO12" s="603"/>
      <c r="CP12" s="603"/>
      <c r="CQ12" s="603"/>
      <c r="CR12" s="605"/>
      <c r="CS12" s="23"/>
    </row>
    <row r="13" spans="1:97" s="8" customFormat="1" ht="34.5" customHeight="1" x14ac:dyDescent="0.2">
      <c r="D13" s="609"/>
      <c r="E13" s="610"/>
      <c r="F13" s="610"/>
      <c r="G13" s="610"/>
      <c r="H13" s="610"/>
      <c r="I13" s="610"/>
      <c r="J13" s="610"/>
      <c r="K13" s="611"/>
      <c r="L13" s="793"/>
      <c r="M13" s="794"/>
      <c r="N13" s="794"/>
      <c r="O13" s="794"/>
      <c r="P13" s="794"/>
      <c r="Q13" s="794"/>
      <c r="R13" s="794"/>
      <c r="S13" s="794"/>
      <c r="T13" s="79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5"/>
      <c r="AS13" s="659"/>
      <c r="AT13" s="610"/>
      <c r="AU13" s="610"/>
      <c r="AV13" s="610"/>
      <c r="AW13" s="610"/>
      <c r="AX13" s="610"/>
      <c r="AY13" s="611"/>
      <c r="AZ13" s="1115" t="str">
        <f>IF(L14="","",作業１!F8)</f>
        <v/>
      </c>
      <c r="BA13" s="1116"/>
      <c r="BB13" s="1116"/>
      <c r="BC13" s="1116"/>
      <c r="BD13" s="1116"/>
      <c r="BE13" s="1116"/>
      <c r="BF13" s="1116"/>
      <c r="BG13" s="1116"/>
      <c r="BH13" s="1116"/>
      <c r="BI13" s="1117"/>
      <c r="BJ13" s="1118" t="str">
        <f>IF(L14="","",作業１!F10)</f>
        <v/>
      </c>
      <c r="BK13" s="1116"/>
      <c r="BL13" s="1116"/>
      <c r="BM13" s="1116"/>
      <c r="BN13" s="1116"/>
      <c r="BO13" s="1116"/>
      <c r="BP13" s="1116"/>
      <c r="BQ13" s="1116"/>
      <c r="BR13" s="1119"/>
      <c r="BS13" s="675"/>
      <c r="BT13" s="676"/>
      <c r="BU13" s="676"/>
      <c r="BV13" s="676"/>
      <c r="BW13" s="676"/>
      <c r="BX13" s="676"/>
      <c r="BY13" s="759"/>
      <c r="BZ13" s="202"/>
      <c r="CA13" s="203"/>
      <c r="CB13" s="203"/>
      <c r="CC13" s="203"/>
      <c r="CD13" s="204"/>
      <c r="CE13" s="204"/>
      <c r="CF13" s="204"/>
      <c r="CG13" s="204"/>
      <c r="CH13" s="204"/>
      <c r="CI13" s="204"/>
      <c r="CJ13" s="204"/>
      <c r="CK13" s="204"/>
      <c r="CL13" s="204"/>
      <c r="CM13" s="204"/>
      <c r="CN13" s="204"/>
      <c r="CO13" s="204"/>
      <c r="CP13" s="204"/>
      <c r="CQ13" s="204"/>
      <c r="CR13" s="205"/>
      <c r="CS13" s="23"/>
    </row>
    <row r="14" spans="1:97" s="8" customFormat="1" ht="17.25" customHeight="1" x14ac:dyDescent="0.2">
      <c r="D14" s="1100" t="s">
        <v>529</v>
      </c>
      <c r="E14" s="1101"/>
      <c r="F14" s="1101"/>
      <c r="G14" s="1101"/>
      <c r="H14" s="1101"/>
      <c r="I14" s="1101"/>
      <c r="J14" s="1101"/>
      <c r="K14" s="1102"/>
      <c r="L14" s="1094" t="str">
        <f>IF((IFERROR((SEARCH("こども園",(IF(作業２!E78&gt;1,CONCATENATE(作業１!F7," ",作業１!G7," ",作業２!E10),IF(作業２!E78=1,CONCATENATE(作業１!F7," ",作業１!G7),""))),1)),0))&gt;0,(IF(作業２!E78&gt;1,CONCATENATE(作業１!F7," ",作業１!G7," ",作業２!E10),IF(作業２!E78=1,CONCATENATE(作業１!F7," ",作業１!G7),""))),(IF(作業２!E78&gt;1,CONCATENATE(作業１!F7," ",作業１!G7," 認定こども園 ",作業２!E10),IF(作業２!E78=1,CONCATENATE(作業１!F7," ",作業１!G7),""))))</f>
        <v/>
      </c>
      <c r="M14" s="1095"/>
      <c r="N14" s="1095"/>
      <c r="O14" s="1095"/>
      <c r="P14" s="1095"/>
      <c r="Q14" s="1095"/>
      <c r="R14" s="1095"/>
      <c r="S14" s="1095"/>
      <c r="T14" s="1095"/>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6"/>
      <c r="AS14" s="763" t="s">
        <v>13</v>
      </c>
      <c r="AT14" s="764"/>
      <c r="AU14" s="764"/>
      <c r="AV14" s="764"/>
      <c r="AW14" s="764"/>
      <c r="AX14" s="764"/>
      <c r="AY14" s="765"/>
      <c r="AZ14" s="1120" t="s">
        <v>436</v>
      </c>
      <c r="BA14" s="747"/>
      <c r="BB14" s="747"/>
      <c r="BC14" s="747"/>
      <c r="BD14" s="747"/>
      <c r="BE14" s="747"/>
      <c r="BF14" s="747"/>
      <c r="BG14" s="747"/>
      <c r="BH14" s="747"/>
      <c r="BI14" s="1121"/>
      <c r="BJ14" s="747" t="s">
        <v>124</v>
      </c>
      <c r="BK14" s="747"/>
      <c r="BL14" s="747"/>
      <c r="BM14" s="747"/>
      <c r="BN14" s="747"/>
      <c r="BO14" s="747"/>
      <c r="BP14" s="747"/>
      <c r="BQ14" s="747"/>
      <c r="BR14" s="748"/>
      <c r="BS14" s="760"/>
      <c r="BT14" s="761"/>
      <c r="BU14" s="761"/>
      <c r="BV14" s="761"/>
      <c r="BW14" s="761"/>
      <c r="BX14" s="761"/>
      <c r="BY14" s="762"/>
      <c r="BZ14" s="755" t="str">
        <f>CONCATENATE(作業２!D62,"　",作業２!D63,"　",作業２!D64,"　",作業２!D65,"　",作業２!D66)</f>
        <v>3.昭和　4.平成　5.令和　　</v>
      </c>
      <c r="CA14" s="756"/>
      <c r="CB14" s="756"/>
      <c r="CC14" s="756"/>
      <c r="CD14" s="756"/>
      <c r="CE14" s="756"/>
      <c r="CF14" s="756"/>
      <c r="CG14" s="756"/>
      <c r="CH14" s="756"/>
      <c r="CI14" s="756"/>
      <c r="CJ14" s="756"/>
      <c r="CK14" s="756"/>
      <c r="CL14" s="756"/>
      <c r="CM14" s="756"/>
      <c r="CN14" s="756"/>
      <c r="CO14" s="756"/>
      <c r="CP14" s="756"/>
      <c r="CQ14" s="756"/>
      <c r="CR14" s="757"/>
      <c r="CS14" s="23"/>
    </row>
    <row r="15" spans="1:97" s="8" customFormat="1" ht="39.75" customHeight="1" x14ac:dyDescent="0.2">
      <c r="D15" s="1103"/>
      <c r="E15" s="1104"/>
      <c r="F15" s="1104"/>
      <c r="G15" s="1104"/>
      <c r="H15" s="1104"/>
      <c r="I15" s="1104"/>
      <c r="J15" s="1104"/>
      <c r="K15" s="1105"/>
      <c r="L15" s="1097"/>
      <c r="M15" s="1098"/>
      <c r="N15" s="1098"/>
      <c r="O15" s="1098"/>
      <c r="P15" s="1098"/>
      <c r="Q15" s="1098"/>
      <c r="R15" s="1098"/>
      <c r="S15" s="1098"/>
      <c r="T15" s="1098"/>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9"/>
      <c r="AS15" s="766"/>
      <c r="AT15" s="767"/>
      <c r="AU15" s="767"/>
      <c r="AV15" s="767"/>
      <c r="AW15" s="767"/>
      <c r="AX15" s="767"/>
      <c r="AY15" s="768"/>
      <c r="AZ15" s="749" t="str">
        <f>IF(L14="","",作業１!F9)</f>
        <v/>
      </c>
      <c r="BA15" s="750"/>
      <c r="BB15" s="750"/>
      <c r="BC15" s="750"/>
      <c r="BD15" s="750"/>
      <c r="BE15" s="750"/>
      <c r="BF15" s="750"/>
      <c r="BG15" s="750"/>
      <c r="BH15" s="750"/>
      <c r="BI15" s="751"/>
      <c r="BJ15" s="752" t="str">
        <f>IF(L14="","",作業１!F11)</f>
        <v/>
      </c>
      <c r="BK15" s="753"/>
      <c r="BL15" s="753"/>
      <c r="BM15" s="753"/>
      <c r="BN15" s="753"/>
      <c r="BO15" s="753"/>
      <c r="BP15" s="753"/>
      <c r="BQ15" s="753"/>
      <c r="BR15" s="754"/>
      <c r="BS15" s="673" t="s">
        <v>493</v>
      </c>
      <c r="BT15" s="674"/>
      <c r="BU15" s="674"/>
      <c r="BV15" s="674"/>
      <c r="BW15" s="674"/>
      <c r="BX15" s="674"/>
      <c r="BY15" s="758"/>
      <c r="BZ15" s="1106" t="str">
        <f>IF(作業２!E13="","",作業２!E13)</f>
        <v/>
      </c>
      <c r="CA15" s="1107"/>
      <c r="CB15" s="1107"/>
      <c r="CC15" s="1107"/>
      <c r="CD15" s="1107"/>
      <c r="CE15" s="1107"/>
      <c r="CF15" s="1107"/>
      <c r="CG15" s="1107"/>
      <c r="CH15" s="1107"/>
      <c r="CI15" s="1107"/>
      <c r="CJ15" s="1107"/>
      <c r="CK15" s="1107"/>
      <c r="CL15" s="1107"/>
      <c r="CM15" s="1107"/>
      <c r="CN15" s="1107"/>
      <c r="CO15" s="1107"/>
      <c r="CP15" s="1107"/>
      <c r="CQ15" s="1107"/>
      <c r="CR15" s="1108"/>
      <c r="CS15" s="23"/>
    </row>
    <row r="16" spans="1:97" s="8" customFormat="1" ht="30" customHeight="1" x14ac:dyDescent="0.2">
      <c r="D16" s="663" t="s">
        <v>14</v>
      </c>
      <c r="E16" s="621"/>
      <c r="F16" s="621"/>
      <c r="G16" s="621"/>
      <c r="H16" s="621"/>
      <c r="I16" s="621"/>
      <c r="J16" s="621"/>
      <c r="K16" s="622"/>
      <c r="L16" s="688" t="str">
        <f>IFERROR(CONCATENATE(作業２!E14,作業２!E16),"")</f>
        <v/>
      </c>
      <c r="M16" s="689"/>
      <c r="N16" s="689"/>
      <c r="O16" s="689"/>
      <c r="P16" s="689"/>
      <c r="Q16" s="689"/>
      <c r="R16" s="689"/>
      <c r="S16" s="689"/>
      <c r="T16" s="689"/>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89"/>
      <c r="BO16" s="689"/>
      <c r="BP16" s="689"/>
      <c r="BQ16" s="689"/>
      <c r="BR16" s="690"/>
      <c r="BS16" s="760"/>
      <c r="BT16" s="761"/>
      <c r="BU16" s="761"/>
      <c r="BV16" s="761"/>
      <c r="BW16" s="761"/>
      <c r="BX16" s="761"/>
      <c r="BY16" s="762"/>
      <c r="BZ16" s="1109"/>
      <c r="CA16" s="1110"/>
      <c r="CB16" s="1110"/>
      <c r="CC16" s="1110"/>
      <c r="CD16" s="1110"/>
      <c r="CE16" s="1110"/>
      <c r="CF16" s="1110"/>
      <c r="CG16" s="1110"/>
      <c r="CH16" s="1110"/>
      <c r="CI16" s="1110"/>
      <c r="CJ16" s="1110"/>
      <c r="CK16" s="1110"/>
      <c r="CL16" s="1110"/>
      <c r="CM16" s="1110"/>
      <c r="CN16" s="1110"/>
      <c r="CO16" s="1110"/>
      <c r="CP16" s="1110"/>
      <c r="CQ16" s="1110"/>
      <c r="CR16" s="1111"/>
      <c r="CS16" s="23"/>
    </row>
    <row r="17" spans="4:97" s="8" customFormat="1" ht="9.75" customHeight="1" x14ac:dyDescent="0.2">
      <c r="D17" s="1112"/>
      <c r="E17" s="1113"/>
      <c r="F17" s="1113"/>
      <c r="G17" s="1113"/>
      <c r="H17" s="1113"/>
      <c r="I17" s="1113"/>
      <c r="J17" s="1113"/>
      <c r="K17" s="1114"/>
      <c r="L17" s="691"/>
      <c r="M17" s="692"/>
      <c r="N17" s="692"/>
      <c r="O17" s="692"/>
      <c r="P17" s="692"/>
      <c r="Q17" s="692"/>
      <c r="R17" s="692"/>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92"/>
      <c r="AS17" s="692"/>
      <c r="AT17" s="692"/>
      <c r="AU17" s="692"/>
      <c r="AV17" s="692"/>
      <c r="AW17" s="692"/>
      <c r="AX17" s="692"/>
      <c r="AY17" s="692"/>
      <c r="AZ17" s="692"/>
      <c r="BA17" s="692"/>
      <c r="BB17" s="692"/>
      <c r="BC17" s="692"/>
      <c r="BD17" s="692"/>
      <c r="BE17" s="692"/>
      <c r="BF17" s="692"/>
      <c r="BG17" s="692"/>
      <c r="BH17" s="692"/>
      <c r="BI17" s="692"/>
      <c r="BJ17" s="692"/>
      <c r="BK17" s="692"/>
      <c r="BL17" s="692"/>
      <c r="BM17" s="692"/>
      <c r="BN17" s="692"/>
      <c r="BO17" s="692"/>
      <c r="BP17" s="692"/>
      <c r="BQ17" s="692"/>
      <c r="BR17" s="693"/>
      <c r="BS17" s="673" t="s">
        <v>494</v>
      </c>
      <c r="BT17" s="674"/>
      <c r="BU17" s="674"/>
      <c r="BV17" s="674"/>
      <c r="BW17" s="674"/>
      <c r="BX17" s="674"/>
      <c r="BY17" s="674"/>
      <c r="BZ17" s="654" t="s">
        <v>7</v>
      </c>
      <c r="CA17" s="587"/>
      <c r="CB17" s="587"/>
      <c r="CC17" s="587"/>
      <c r="CD17" s="587"/>
      <c r="CE17" s="587" t="s">
        <v>8</v>
      </c>
      <c r="CF17" s="587"/>
      <c r="CG17" s="587"/>
      <c r="CH17" s="587"/>
      <c r="CI17" s="587"/>
      <c r="CJ17" s="587"/>
      <c r="CK17" s="587"/>
      <c r="CL17" s="587"/>
      <c r="CM17" s="684"/>
      <c r="CN17" s="684"/>
      <c r="CO17" s="684"/>
      <c r="CP17" s="684"/>
      <c r="CQ17" s="684"/>
      <c r="CR17" s="685"/>
      <c r="CS17" s="23"/>
    </row>
    <row r="18" spans="4:97" s="8" customFormat="1" ht="20.25" customHeight="1" x14ac:dyDescent="0.2">
      <c r="D18" s="663" t="s">
        <v>492</v>
      </c>
      <c r="E18" s="621"/>
      <c r="F18" s="621"/>
      <c r="G18" s="621"/>
      <c r="H18" s="621"/>
      <c r="I18" s="621"/>
      <c r="J18" s="621"/>
      <c r="K18" s="622"/>
      <c r="L18" s="667" t="s">
        <v>54</v>
      </c>
      <c r="M18" s="668"/>
      <c r="N18" s="668"/>
      <c r="O18" s="668"/>
      <c r="P18" s="668"/>
      <c r="Q18" s="668"/>
      <c r="R18" s="668"/>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c r="BB18" s="668"/>
      <c r="BC18" s="668"/>
      <c r="BD18" s="668"/>
      <c r="BE18" s="668"/>
      <c r="BF18" s="668"/>
      <c r="BG18" s="668"/>
      <c r="BH18" s="668"/>
      <c r="BI18" s="668"/>
      <c r="BJ18" s="668"/>
      <c r="BK18" s="668"/>
      <c r="BL18" s="668"/>
      <c r="BM18" s="668"/>
      <c r="BN18" s="668"/>
      <c r="BO18" s="668"/>
      <c r="BP18" s="668"/>
      <c r="BQ18" s="668"/>
      <c r="BR18" s="669"/>
      <c r="BS18" s="675"/>
      <c r="BT18" s="676"/>
      <c r="BU18" s="676"/>
      <c r="BV18" s="676"/>
      <c r="BW18" s="676"/>
      <c r="BX18" s="676"/>
      <c r="BY18" s="676"/>
      <c r="BZ18" s="682"/>
      <c r="CA18" s="683"/>
      <c r="CB18" s="683"/>
      <c r="CC18" s="683"/>
      <c r="CD18" s="683"/>
      <c r="CE18" s="683"/>
      <c r="CF18" s="683"/>
      <c r="CG18" s="683"/>
      <c r="CH18" s="683"/>
      <c r="CI18" s="683"/>
      <c r="CJ18" s="683"/>
      <c r="CK18" s="683"/>
      <c r="CL18" s="683"/>
      <c r="CM18" s="686"/>
      <c r="CN18" s="686"/>
      <c r="CO18" s="686"/>
      <c r="CP18" s="686"/>
      <c r="CQ18" s="686"/>
      <c r="CR18" s="687"/>
      <c r="CS18" s="23"/>
    </row>
    <row r="19" spans="4:97" s="8" customFormat="1" ht="58.5" customHeight="1" thickBot="1" x14ac:dyDescent="0.25">
      <c r="D19" s="664"/>
      <c r="E19" s="665"/>
      <c r="F19" s="665"/>
      <c r="G19" s="665"/>
      <c r="H19" s="665"/>
      <c r="I19" s="665"/>
      <c r="J19" s="665"/>
      <c r="K19" s="666"/>
      <c r="L19" s="670" t="str">
        <f>CONCATENATE(作業２!E15,作業２!E17)</f>
        <v/>
      </c>
      <c r="M19" s="671"/>
      <c r="N19" s="671"/>
      <c r="O19" s="671"/>
      <c r="P19" s="671"/>
      <c r="Q19" s="671"/>
      <c r="R19" s="671"/>
      <c r="S19" s="671"/>
      <c r="T19" s="671"/>
      <c r="U19" s="671"/>
      <c r="V19" s="671"/>
      <c r="W19" s="671"/>
      <c r="X19" s="671"/>
      <c r="Y19" s="671"/>
      <c r="Z19" s="671"/>
      <c r="AA19" s="671"/>
      <c r="AB19" s="671"/>
      <c r="AC19" s="671"/>
      <c r="AD19" s="671"/>
      <c r="AE19" s="671"/>
      <c r="AF19" s="671"/>
      <c r="AG19" s="671"/>
      <c r="AH19" s="671"/>
      <c r="AI19" s="671"/>
      <c r="AJ19" s="671"/>
      <c r="AK19" s="671"/>
      <c r="AL19" s="671"/>
      <c r="AM19" s="671"/>
      <c r="AN19" s="671"/>
      <c r="AO19" s="671"/>
      <c r="AP19" s="671"/>
      <c r="AQ19" s="671"/>
      <c r="AR19" s="671"/>
      <c r="AS19" s="671"/>
      <c r="AT19" s="671"/>
      <c r="AU19" s="671"/>
      <c r="AV19" s="671"/>
      <c r="AW19" s="671"/>
      <c r="AX19" s="671"/>
      <c r="AY19" s="671"/>
      <c r="AZ19" s="671"/>
      <c r="BA19" s="671"/>
      <c r="BB19" s="671"/>
      <c r="BC19" s="671"/>
      <c r="BD19" s="671"/>
      <c r="BE19" s="671"/>
      <c r="BF19" s="671"/>
      <c r="BG19" s="671"/>
      <c r="BH19" s="671"/>
      <c r="BI19" s="671"/>
      <c r="BJ19" s="671"/>
      <c r="BK19" s="671"/>
      <c r="BL19" s="671"/>
      <c r="BM19" s="671"/>
      <c r="BN19" s="671"/>
      <c r="BO19" s="671"/>
      <c r="BP19" s="671"/>
      <c r="BQ19" s="671"/>
      <c r="BR19" s="672"/>
      <c r="BS19" s="677"/>
      <c r="BT19" s="678"/>
      <c r="BU19" s="678"/>
      <c r="BV19" s="678"/>
      <c r="BW19" s="678"/>
      <c r="BX19" s="678"/>
      <c r="BY19" s="678"/>
      <c r="BZ19" s="679" t="str">
        <f>IF(作業２!E18="","",作業２!E18)</f>
        <v/>
      </c>
      <c r="CA19" s="680"/>
      <c r="CB19" s="680"/>
      <c r="CC19" s="680"/>
      <c r="CD19" s="680"/>
      <c r="CE19" s="680"/>
      <c r="CF19" s="680"/>
      <c r="CG19" s="680"/>
      <c r="CH19" s="680"/>
      <c r="CI19" s="680"/>
      <c r="CJ19" s="680"/>
      <c r="CK19" s="680"/>
      <c r="CL19" s="680"/>
      <c r="CM19" s="680"/>
      <c r="CN19" s="680"/>
      <c r="CO19" s="680"/>
      <c r="CP19" s="680"/>
      <c r="CQ19" s="680"/>
      <c r="CR19" s="681"/>
      <c r="CS19" s="23"/>
    </row>
    <row r="20" spans="4:97" ht="4.5" customHeight="1" thickTop="1" x14ac:dyDescent="0.2"/>
    <row r="21" spans="4:97" ht="21.9" customHeight="1" thickBot="1" x14ac:dyDescent="0.25">
      <c r="D21" s="12" t="s">
        <v>2</v>
      </c>
    </row>
    <row r="22" spans="4:97" s="13" customFormat="1" ht="19.5" customHeight="1" thickTop="1" x14ac:dyDescent="0.2">
      <c r="D22" s="624" t="s">
        <v>11</v>
      </c>
      <c r="E22" s="625"/>
      <c r="F22" s="625"/>
      <c r="G22" s="625"/>
      <c r="H22" s="625"/>
      <c r="I22" s="625"/>
      <c r="J22" s="625"/>
      <c r="K22" s="626"/>
      <c r="L22" s="630" t="str">
        <f>IF(作業２!E10="","",IF(作業２!E57=4,CONCATENATE((IF(IFERROR((SEARCH("こども園",作業２!E10,1))&gt;0,0)&gt;0,"","認定こども園 ")),作業２!E10," (",RIGHT(作業２!E38,2),作業２!E39,"年",作業２!E40,"月 ",作業２!E41,")"),IF(作業２!E58=5,CONCATENATE((IF(IFERROR((SEARCH("こども園",作業２!E10,1))&gt;0,0)&gt;0,"","認定こども園 ")),作業２!E10," (",作業２!E41,"　",RIGHT(作業２!E38,2),作業２!E39,"年",作業２!E40,"月に名称変更）"),IF(作業２!E57=3,CONCATENATE((IF(IFERROR((SEARCH("こども園",作業２!E10,1))&gt;0,0)&gt;0,"","認定こども園 ")),作業２!E10," (",RIGHT(作業２!E38,2),作業２!E39,"年",作業２!E40,"月 ",作業２!E41,")"),CONCATENATE((IF(IFERROR((SEARCH("こども園",作業２!E10,1))&gt;0,0)&gt;0,"","認定こども園 ")),作業２!E10)))))</f>
        <v/>
      </c>
      <c r="M22" s="631"/>
      <c r="N22" s="631"/>
      <c r="O22" s="631"/>
      <c r="P22" s="631"/>
      <c r="Q22" s="631"/>
      <c r="R22" s="631"/>
      <c r="S22" s="631"/>
      <c r="T22" s="631"/>
      <c r="U22" s="631"/>
      <c r="V22" s="631"/>
      <c r="W22" s="631"/>
      <c r="X22" s="631"/>
      <c r="Y22" s="631"/>
      <c r="Z22" s="631"/>
      <c r="AA22" s="631"/>
      <c r="AB22" s="631"/>
      <c r="AC22" s="631"/>
      <c r="AD22" s="631"/>
      <c r="AE22" s="631"/>
      <c r="AF22" s="631"/>
      <c r="AG22" s="631"/>
      <c r="AH22" s="631"/>
      <c r="AI22" s="631"/>
      <c r="AJ22" s="631"/>
      <c r="AK22" s="631"/>
      <c r="AL22" s="631"/>
      <c r="AM22" s="631"/>
      <c r="AN22" s="631"/>
      <c r="AO22" s="631"/>
      <c r="AP22" s="631"/>
      <c r="AQ22" s="631"/>
      <c r="AR22" s="631"/>
      <c r="AS22" s="631"/>
      <c r="AT22" s="631"/>
      <c r="AU22" s="631"/>
      <c r="AV22" s="632"/>
      <c r="AW22" s="636" t="s">
        <v>30</v>
      </c>
      <c r="AX22" s="637"/>
      <c r="AY22" s="638"/>
      <c r="AZ22" s="642" t="s">
        <v>589</v>
      </c>
      <c r="BA22" s="643"/>
      <c r="BB22" s="643"/>
      <c r="BC22" s="643"/>
      <c r="BD22" s="643"/>
      <c r="BE22" s="643"/>
      <c r="BF22" s="644"/>
      <c r="BG22" s="648" t="s">
        <v>43</v>
      </c>
      <c r="BH22" s="649"/>
      <c r="BI22" s="649"/>
      <c r="BJ22" s="649"/>
      <c r="BK22" s="649"/>
      <c r="BL22" s="649"/>
      <c r="BM22" s="649"/>
      <c r="BN22" s="649"/>
      <c r="BO22" s="649"/>
      <c r="BP22" s="649"/>
      <c r="BQ22" s="649"/>
      <c r="BR22" s="650"/>
      <c r="BS22" s="802" t="s">
        <v>45</v>
      </c>
      <c r="BT22" s="803"/>
      <c r="BU22" s="803"/>
      <c r="BV22" s="803"/>
      <c r="BW22" s="803"/>
      <c r="BX22" s="803"/>
      <c r="BY22" s="804"/>
      <c r="BZ22" s="805" t="s">
        <v>436</v>
      </c>
      <c r="CA22" s="806"/>
      <c r="CB22" s="806"/>
      <c r="CC22" s="806"/>
      <c r="CD22" s="806"/>
      <c r="CE22" s="806"/>
      <c r="CF22" s="806"/>
      <c r="CG22" s="806"/>
      <c r="CH22" s="807"/>
      <c r="CI22" s="808" t="s">
        <v>124</v>
      </c>
      <c r="CJ22" s="806"/>
      <c r="CK22" s="806"/>
      <c r="CL22" s="806"/>
      <c r="CM22" s="806"/>
      <c r="CN22" s="806"/>
      <c r="CO22" s="806"/>
      <c r="CP22" s="806"/>
      <c r="CQ22" s="806"/>
      <c r="CR22" s="809"/>
    </row>
    <row r="23" spans="4:97" s="13" customFormat="1" ht="60" customHeight="1" x14ac:dyDescent="0.2">
      <c r="D23" s="627"/>
      <c r="E23" s="628"/>
      <c r="F23" s="628"/>
      <c r="G23" s="628"/>
      <c r="H23" s="628"/>
      <c r="I23" s="628"/>
      <c r="J23" s="628"/>
      <c r="K23" s="629"/>
      <c r="L23" s="633"/>
      <c r="M23" s="634"/>
      <c r="N23" s="634"/>
      <c r="O23" s="634"/>
      <c r="P23" s="634"/>
      <c r="Q23" s="634"/>
      <c r="R23" s="634"/>
      <c r="S23" s="634"/>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c r="AT23" s="634"/>
      <c r="AU23" s="634"/>
      <c r="AV23" s="635"/>
      <c r="AW23" s="639"/>
      <c r="AX23" s="640"/>
      <c r="AY23" s="641"/>
      <c r="AZ23" s="645"/>
      <c r="BA23" s="646"/>
      <c r="BB23" s="646"/>
      <c r="BC23" s="646"/>
      <c r="BD23" s="646"/>
      <c r="BE23" s="646"/>
      <c r="BF23" s="647"/>
      <c r="BG23" s="651"/>
      <c r="BH23" s="652"/>
      <c r="BI23" s="652"/>
      <c r="BJ23" s="652"/>
      <c r="BK23" s="652"/>
      <c r="BL23" s="652"/>
      <c r="BM23" s="652"/>
      <c r="BN23" s="652"/>
      <c r="BO23" s="652"/>
      <c r="BP23" s="652"/>
      <c r="BQ23" s="652"/>
      <c r="BR23" s="653"/>
      <c r="BS23" s="760"/>
      <c r="BT23" s="761"/>
      <c r="BU23" s="761"/>
      <c r="BV23" s="761"/>
      <c r="BW23" s="761"/>
      <c r="BX23" s="761"/>
      <c r="BY23" s="762"/>
      <c r="BZ23" s="810" t="str">
        <f>IF(作業２!E11="","",作業２!E11)</f>
        <v/>
      </c>
      <c r="CA23" s="811"/>
      <c r="CB23" s="811"/>
      <c r="CC23" s="811"/>
      <c r="CD23" s="811"/>
      <c r="CE23" s="811"/>
      <c r="CF23" s="811"/>
      <c r="CG23" s="811"/>
      <c r="CH23" s="812"/>
      <c r="CI23" s="813" t="str">
        <f>IF(作業２!E12="","",作業２!E12)</f>
        <v/>
      </c>
      <c r="CJ23" s="811"/>
      <c r="CK23" s="811"/>
      <c r="CL23" s="811"/>
      <c r="CM23" s="811"/>
      <c r="CN23" s="811"/>
      <c r="CO23" s="811"/>
      <c r="CP23" s="811"/>
      <c r="CQ23" s="811"/>
      <c r="CR23" s="814"/>
    </row>
    <row r="24" spans="4:97" s="13" customFormat="1" ht="18" customHeight="1" x14ac:dyDescent="0.2">
      <c r="D24" s="579" t="s">
        <v>15</v>
      </c>
      <c r="E24" s="580"/>
      <c r="F24" s="580"/>
      <c r="G24" s="580"/>
      <c r="H24" s="580"/>
      <c r="I24" s="580"/>
      <c r="J24" s="580"/>
      <c r="K24" s="581"/>
      <c r="L24" s="730" t="s">
        <v>55</v>
      </c>
      <c r="M24" s="73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c r="AT24" s="731"/>
      <c r="AU24" s="731"/>
      <c r="AV24" s="731"/>
      <c r="AW24" s="731"/>
      <c r="AX24" s="731"/>
      <c r="AY24" s="731"/>
      <c r="AZ24" s="731"/>
      <c r="BA24" s="731"/>
      <c r="BB24" s="731"/>
      <c r="BC24" s="731"/>
      <c r="BD24" s="731"/>
      <c r="BE24" s="731"/>
      <c r="BF24" s="731"/>
      <c r="BG24" s="731"/>
      <c r="BH24" s="731"/>
      <c r="BI24" s="731"/>
      <c r="BJ24" s="732"/>
      <c r="BK24" s="736" t="s">
        <v>53</v>
      </c>
      <c r="BL24" s="737"/>
      <c r="BM24" s="737"/>
      <c r="BN24" s="737"/>
      <c r="BO24" s="737"/>
      <c r="BP24" s="737"/>
      <c r="BQ24" s="737"/>
      <c r="BR24" s="738"/>
      <c r="BS24" s="658" t="s">
        <v>12</v>
      </c>
      <c r="BT24" s="607"/>
      <c r="BU24" s="607"/>
      <c r="BV24" s="607"/>
      <c r="BW24" s="607"/>
      <c r="BX24" s="607"/>
      <c r="BY24" s="608"/>
      <c r="BZ24" s="654" t="s">
        <v>9</v>
      </c>
      <c r="CA24" s="587"/>
      <c r="CB24" s="587"/>
      <c r="CC24" s="587"/>
      <c r="CD24" s="587" t="s">
        <v>4</v>
      </c>
      <c r="CE24" s="587"/>
      <c r="CF24" s="587"/>
      <c r="CG24" s="587"/>
      <c r="CH24" s="587"/>
      <c r="CI24" s="587" t="s">
        <v>5</v>
      </c>
      <c r="CJ24" s="587"/>
      <c r="CK24" s="587"/>
      <c r="CL24" s="587"/>
      <c r="CM24" s="587"/>
      <c r="CN24" s="587" t="s">
        <v>6</v>
      </c>
      <c r="CO24" s="587"/>
      <c r="CP24" s="587"/>
      <c r="CQ24" s="587"/>
      <c r="CR24" s="588"/>
    </row>
    <row r="25" spans="4:97" s="13" customFormat="1" ht="39.75" customHeight="1" x14ac:dyDescent="0.2">
      <c r="D25" s="582"/>
      <c r="E25" s="583"/>
      <c r="F25" s="583"/>
      <c r="G25" s="583"/>
      <c r="H25" s="583"/>
      <c r="I25" s="583"/>
      <c r="J25" s="583"/>
      <c r="K25" s="584"/>
      <c r="L25" s="733"/>
      <c r="M25" s="734"/>
      <c r="N25" s="734"/>
      <c r="O25" s="734"/>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c r="AN25" s="734"/>
      <c r="AO25" s="734"/>
      <c r="AP25" s="734"/>
      <c r="AQ25" s="734"/>
      <c r="AR25" s="734"/>
      <c r="AS25" s="734"/>
      <c r="AT25" s="734"/>
      <c r="AU25" s="734"/>
      <c r="AV25" s="734"/>
      <c r="AW25" s="734"/>
      <c r="AX25" s="734"/>
      <c r="AY25" s="734"/>
      <c r="AZ25" s="734"/>
      <c r="BA25" s="734"/>
      <c r="BB25" s="734"/>
      <c r="BC25" s="734"/>
      <c r="BD25" s="734"/>
      <c r="BE25" s="734"/>
      <c r="BF25" s="734"/>
      <c r="BG25" s="734"/>
      <c r="BH25" s="734"/>
      <c r="BI25" s="734"/>
      <c r="BJ25" s="735"/>
      <c r="BK25" s="739">
        <v>2</v>
      </c>
      <c r="BL25" s="740"/>
      <c r="BM25" s="740"/>
      <c r="BN25" s="740"/>
      <c r="BO25" s="740"/>
      <c r="BP25" s="740"/>
      <c r="BQ25" s="740"/>
      <c r="BR25" s="741"/>
      <c r="BS25" s="659"/>
      <c r="BT25" s="610"/>
      <c r="BU25" s="610"/>
      <c r="BV25" s="610"/>
      <c r="BW25" s="610"/>
      <c r="BX25" s="610"/>
      <c r="BY25" s="611"/>
      <c r="BZ25" s="589" t="str">
        <f>IF(LEFT(作業２!E31,1)="","",LEFT(作業２!E31,1))</f>
        <v/>
      </c>
      <c r="CA25" s="590"/>
      <c r="CB25" s="590"/>
      <c r="CC25" s="591"/>
      <c r="CD25" s="592" t="str">
        <f>IF(作業２!E32="","",作業２!E32)</f>
        <v/>
      </c>
      <c r="CE25" s="593"/>
      <c r="CF25" s="593"/>
      <c r="CG25" s="593"/>
      <c r="CH25" s="594"/>
      <c r="CI25" s="592" t="str">
        <f>IF(作業２!E33="","",作業２!E33)</f>
        <v/>
      </c>
      <c r="CJ25" s="593"/>
      <c r="CK25" s="593"/>
      <c r="CL25" s="593"/>
      <c r="CM25" s="594"/>
      <c r="CN25" s="592" t="str">
        <f>IF(作業２!E34="","",作業２!E34)</f>
        <v/>
      </c>
      <c r="CO25" s="593"/>
      <c r="CP25" s="593"/>
      <c r="CQ25" s="593"/>
      <c r="CR25" s="595"/>
    </row>
    <row r="26" spans="4:97" s="13" customFormat="1" ht="31.5" customHeight="1" x14ac:dyDescent="0.2">
      <c r="D26" s="582"/>
      <c r="E26" s="583"/>
      <c r="F26" s="583"/>
      <c r="G26" s="583"/>
      <c r="H26" s="583"/>
      <c r="I26" s="583"/>
      <c r="J26" s="583"/>
      <c r="K26" s="584"/>
      <c r="L26" s="733"/>
      <c r="M26" s="734"/>
      <c r="N26" s="734"/>
      <c r="O26" s="734"/>
      <c r="P26" s="734"/>
      <c r="Q26" s="734"/>
      <c r="R26" s="734"/>
      <c r="S26" s="734"/>
      <c r="T26" s="734"/>
      <c r="U26" s="734"/>
      <c r="V26" s="734"/>
      <c r="W26" s="734"/>
      <c r="X26" s="734"/>
      <c r="Y26" s="734"/>
      <c r="Z26" s="734"/>
      <c r="AA26" s="734"/>
      <c r="AB26" s="734"/>
      <c r="AC26" s="734"/>
      <c r="AD26" s="734"/>
      <c r="AE26" s="734"/>
      <c r="AF26" s="734"/>
      <c r="AG26" s="734"/>
      <c r="AH26" s="734"/>
      <c r="AI26" s="734"/>
      <c r="AJ26" s="734"/>
      <c r="AK26" s="734"/>
      <c r="AL26" s="734"/>
      <c r="AM26" s="734"/>
      <c r="AN26" s="734"/>
      <c r="AO26" s="734"/>
      <c r="AP26" s="734"/>
      <c r="AQ26" s="734"/>
      <c r="AR26" s="734"/>
      <c r="AS26" s="734"/>
      <c r="AT26" s="734"/>
      <c r="AU26" s="734"/>
      <c r="AV26" s="734"/>
      <c r="AW26" s="734"/>
      <c r="AX26" s="734"/>
      <c r="AY26" s="734"/>
      <c r="AZ26" s="734"/>
      <c r="BA26" s="734"/>
      <c r="BB26" s="734"/>
      <c r="BC26" s="734"/>
      <c r="BD26" s="734"/>
      <c r="BE26" s="734"/>
      <c r="BF26" s="734"/>
      <c r="BG26" s="734"/>
      <c r="BH26" s="734"/>
      <c r="BI26" s="734"/>
      <c r="BJ26" s="735"/>
      <c r="BK26" s="660" t="s">
        <v>152</v>
      </c>
      <c r="BL26" s="661"/>
      <c r="BM26" s="661"/>
      <c r="BN26" s="661"/>
      <c r="BO26" s="661"/>
      <c r="BP26" s="661"/>
      <c r="BQ26" s="661"/>
      <c r="BR26" s="662"/>
      <c r="BS26" s="659"/>
      <c r="BT26" s="610"/>
      <c r="BU26" s="610"/>
      <c r="BV26" s="610"/>
      <c r="BW26" s="610"/>
      <c r="BX26" s="610"/>
      <c r="BY26" s="611"/>
      <c r="BZ26" s="599" t="str">
        <f>CONCATENATE(作業２!D63,"　",作業２!D64,"　",作業２!D65,"　",作業２!D66)</f>
        <v>4.平成　5.令和　　</v>
      </c>
      <c r="CA26" s="600"/>
      <c r="CB26" s="600"/>
      <c r="CC26" s="600"/>
      <c r="CD26" s="600"/>
      <c r="CE26" s="600"/>
      <c r="CF26" s="600"/>
      <c r="CG26" s="600"/>
      <c r="CH26" s="600"/>
      <c r="CI26" s="600"/>
      <c r="CJ26" s="600"/>
      <c r="CK26" s="600"/>
      <c r="CL26" s="600"/>
      <c r="CM26" s="600"/>
      <c r="CN26" s="600"/>
      <c r="CO26" s="600"/>
      <c r="CP26" s="600"/>
      <c r="CQ26" s="600"/>
      <c r="CR26" s="601"/>
    </row>
    <row r="27" spans="4:97" s="13" customFormat="1" ht="18" customHeight="1" x14ac:dyDescent="0.2">
      <c r="D27" s="606" t="s">
        <v>29</v>
      </c>
      <c r="E27" s="607"/>
      <c r="F27" s="607"/>
      <c r="G27" s="607"/>
      <c r="H27" s="607"/>
      <c r="I27" s="607"/>
      <c r="J27" s="607"/>
      <c r="K27" s="608"/>
      <c r="L27" s="655" t="s">
        <v>16</v>
      </c>
      <c r="M27" s="656"/>
      <c r="N27" s="656"/>
      <c r="O27" s="656"/>
      <c r="P27" s="656"/>
      <c r="Q27" s="656"/>
      <c r="R27" s="656"/>
      <c r="S27" s="656"/>
      <c r="T27" s="656"/>
      <c r="U27" s="657"/>
      <c r="V27" s="621" t="s">
        <v>17</v>
      </c>
      <c r="W27" s="621"/>
      <c r="X27" s="621"/>
      <c r="Y27" s="621"/>
      <c r="Z27" s="621"/>
      <c r="AA27" s="621"/>
      <c r="AB27" s="621"/>
      <c r="AC27" s="621"/>
      <c r="AD27" s="621"/>
      <c r="AE27" s="622"/>
      <c r="AF27" s="623" t="s">
        <v>18</v>
      </c>
      <c r="AG27" s="621"/>
      <c r="AH27" s="621"/>
      <c r="AI27" s="621"/>
      <c r="AJ27" s="621"/>
      <c r="AK27" s="621"/>
      <c r="AL27" s="621"/>
      <c r="AM27" s="621"/>
      <c r="AN27" s="621"/>
      <c r="AO27" s="655" t="s">
        <v>19</v>
      </c>
      <c r="AP27" s="656"/>
      <c r="AQ27" s="656"/>
      <c r="AR27" s="656"/>
      <c r="AS27" s="656"/>
      <c r="AT27" s="656"/>
      <c r="AU27" s="656"/>
      <c r="AV27" s="656"/>
      <c r="AW27" s="656"/>
      <c r="AX27" s="657"/>
      <c r="AY27" s="621" t="s">
        <v>534</v>
      </c>
      <c r="AZ27" s="621"/>
      <c r="BA27" s="621"/>
      <c r="BB27" s="621"/>
      <c r="BC27" s="621"/>
      <c r="BD27" s="621"/>
      <c r="BE27" s="621"/>
      <c r="BF27" s="621"/>
      <c r="BG27" s="621"/>
      <c r="BH27" s="621"/>
      <c r="BI27" s="655" t="s">
        <v>28</v>
      </c>
      <c r="BJ27" s="656"/>
      <c r="BK27" s="656"/>
      <c r="BL27" s="656"/>
      <c r="BM27" s="656"/>
      <c r="BN27" s="656"/>
      <c r="BO27" s="656"/>
      <c r="BP27" s="656"/>
      <c r="BQ27" s="656"/>
      <c r="BR27" s="657"/>
      <c r="BS27" s="615" t="s">
        <v>1</v>
      </c>
      <c r="BT27" s="580"/>
      <c r="BU27" s="580"/>
      <c r="BV27" s="580"/>
      <c r="BW27" s="580"/>
      <c r="BX27" s="580"/>
      <c r="BY27" s="581"/>
      <c r="BZ27" s="617"/>
      <c r="CA27" s="618"/>
      <c r="CB27" s="618"/>
      <c r="CC27" s="618"/>
      <c r="CD27" s="618"/>
      <c r="CE27" s="618"/>
      <c r="CF27" s="618"/>
      <c r="CG27" s="602" t="s">
        <v>26</v>
      </c>
      <c r="CH27" s="602"/>
      <c r="CI27" s="602"/>
      <c r="CJ27" s="602"/>
      <c r="CK27" s="602"/>
      <c r="CL27" s="602"/>
      <c r="CM27" s="602"/>
      <c r="CN27" s="602"/>
      <c r="CO27" s="602"/>
      <c r="CP27" s="602"/>
      <c r="CQ27" s="602"/>
      <c r="CR27" s="604"/>
    </row>
    <row r="28" spans="4:97" s="13" customFormat="1" ht="12" customHeight="1" x14ac:dyDescent="0.2">
      <c r="D28" s="609"/>
      <c r="E28" s="610"/>
      <c r="F28" s="610"/>
      <c r="G28" s="610"/>
      <c r="H28" s="610"/>
      <c r="I28" s="610"/>
      <c r="J28" s="610"/>
      <c r="K28" s="611"/>
      <c r="L28" s="1122" t="s">
        <v>46</v>
      </c>
      <c r="M28" s="1123"/>
      <c r="N28" s="1123"/>
      <c r="O28" s="1123"/>
      <c r="P28" s="1123"/>
      <c r="Q28" s="1123"/>
      <c r="R28" s="1123"/>
      <c r="S28" s="1123"/>
      <c r="T28" s="1123"/>
      <c r="U28" s="1124"/>
      <c r="V28" s="1122" t="s">
        <v>46</v>
      </c>
      <c r="W28" s="1123"/>
      <c r="X28" s="1123"/>
      <c r="Y28" s="1123"/>
      <c r="Z28" s="1123"/>
      <c r="AA28" s="1123"/>
      <c r="AB28" s="1123"/>
      <c r="AC28" s="1123"/>
      <c r="AD28" s="1123"/>
      <c r="AE28" s="1124"/>
      <c r="AF28" s="1122" t="s">
        <v>46</v>
      </c>
      <c r="AG28" s="1123"/>
      <c r="AH28" s="1123"/>
      <c r="AI28" s="1123"/>
      <c r="AJ28" s="1123"/>
      <c r="AK28" s="1123"/>
      <c r="AL28" s="1123"/>
      <c r="AM28" s="1123"/>
      <c r="AN28" s="1124"/>
      <c r="AO28" s="1122" t="s">
        <v>46</v>
      </c>
      <c r="AP28" s="1123"/>
      <c r="AQ28" s="1123"/>
      <c r="AR28" s="1123"/>
      <c r="AS28" s="1123"/>
      <c r="AT28" s="1123"/>
      <c r="AU28" s="1123"/>
      <c r="AV28" s="1123"/>
      <c r="AW28" s="1123"/>
      <c r="AX28" s="1124"/>
      <c r="AY28" s="1122" t="s">
        <v>134</v>
      </c>
      <c r="AZ28" s="1123"/>
      <c r="BA28" s="1123"/>
      <c r="BB28" s="1123"/>
      <c r="BC28" s="1123"/>
      <c r="BD28" s="1123"/>
      <c r="BE28" s="1123"/>
      <c r="BF28" s="1123"/>
      <c r="BG28" s="1123"/>
      <c r="BH28" s="1124"/>
      <c r="BI28" s="1122" t="s">
        <v>46</v>
      </c>
      <c r="BJ28" s="1123"/>
      <c r="BK28" s="1123"/>
      <c r="BL28" s="1123"/>
      <c r="BM28" s="1123"/>
      <c r="BN28" s="1123"/>
      <c r="BO28" s="1123"/>
      <c r="BP28" s="1123"/>
      <c r="BQ28" s="1123"/>
      <c r="BR28" s="1124"/>
      <c r="BS28" s="616"/>
      <c r="BT28" s="583"/>
      <c r="BU28" s="583"/>
      <c r="BV28" s="583"/>
      <c r="BW28" s="583"/>
      <c r="BX28" s="583"/>
      <c r="BY28" s="584"/>
      <c r="BZ28" s="619"/>
      <c r="CA28" s="620"/>
      <c r="CB28" s="620"/>
      <c r="CC28" s="620"/>
      <c r="CD28" s="620"/>
      <c r="CE28" s="620"/>
      <c r="CF28" s="620"/>
      <c r="CG28" s="603"/>
      <c r="CH28" s="603"/>
      <c r="CI28" s="603"/>
      <c r="CJ28" s="603"/>
      <c r="CK28" s="603"/>
      <c r="CL28" s="603"/>
      <c r="CM28" s="603"/>
      <c r="CN28" s="603"/>
      <c r="CO28" s="603"/>
      <c r="CP28" s="603"/>
      <c r="CQ28" s="603"/>
      <c r="CR28" s="605"/>
    </row>
    <row r="29" spans="4:97" s="13" customFormat="1" ht="35.1" customHeight="1" x14ac:dyDescent="0.2">
      <c r="D29" s="612"/>
      <c r="E29" s="613"/>
      <c r="F29" s="613"/>
      <c r="G29" s="613"/>
      <c r="H29" s="613"/>
      <c r="I29" s="613"/>
      <c r="J29" s="613"/>
      <c r="K29" s="614"/>
      <c r="L29" s="596" t="str">
        <f>IF(作業２!E59=1,"",IF(作業２!E23="","",IF(作業２!E23="0","0",作業２!E23)))</f>
        <v/>
      </c>
      <c r="M29" s="597"/>
      <c r="N29" s="597"/>
      <c r="O29" s="597"/>
      <c r="P29" s="597"/>
      <c r="Q29" s="597"/>
      <c r="R29" s="597"/>
      <c r="S29" s="597"/>
      <c r="T29" s="597"/>
      <c r="U29" s="598"/>
      <c r="V29" s="596" t="str">
        <f>IF(作業２!E59=1,"",IF(作業２!E24="","",IF(作業２!E24="0","0",作業２!E24)))</f>
        <v/>
      </c>
      <c r="W29" s="597"/>
      <c r="X29" s="597"/>
      <c r="Y29" s="597"/>
      <c r="Z29" s="597"/>
      <c r="AA29" s="597"/>
      <c r="AB29" s="597"/>
      <c r="AC29" s="597"/>
      <c r="AD29" s="597"/>
      <c r="AE29" s="598"/>
      <c r="AF29" s="596" t="str">
        <f>IF(作業２!E59=1,"",IF(作業２!E25="","",IF(作業２!E25="0","0",作業２!E25)))</f>
        <v/>
      </c>
      <c r="AG29" s="597"/>
      <c r="AH29" s="597"/>
      <c r="AI29" s="597"/>
      <c r="AJ29" s="597"/>
      <c r="AK29" s="597"/>
      <c r="AL29" s="597"/>
      <c r="AM29" s="597"/>
      <c r="AN29" s="598"/>
      <c r="AO29" s="596" t="str">
        <f>IF(作業２!E59=1,"",IF(作業２!E26="","",IF(作業２!E26="0","0",作業２!E26)))</f>
        <v/>
      </c>
      <c r="AP29" s="597"/>
      <c r="AQ29" s="597"/>
      <c r="AR29" s="597"/>
      <c r="AS29" s="597"/>
      <c r="AT29" s="597"/>
      <c r="AU29" s="597"/>
      <c r="AV29" s="597"/>
      <c r="AW29" s="597"/>
      <c r="AX29" s="598"/>
      <c r="AY29" s="1125" t="str">
        <f>IF(作業２!E59=1,"",IF(作業２!E28="","",IF(作業２!E28="0","0",作業２!E28)))</f>
        <v/>
      </c>
      <c r="AZ29" s="1126"/>
      <c r="BA29" s="1126"/>
      <c r="BB29" s="1126"/>
      <c r="BC29" s="1126"/>
      <c r="BD29" s="1126"/>
      <c r="BE29" s="1126"/>
      <c r="BF29" s="1126"/>
      <c r="BG29" s="1126"/>
      <c r="BH29" s="1127"/>
      <c r="BI29" s="596" t="str">
        <f>IF(作業２!E59=1,"",IF(作業２!E27="","",IF(作業２!E27="0","0",作業２!E27)))</f>
        <v/>
      </c>
      <c r="BJ29" s="597"/>
      <c r="BK29" s="597"/>
      <c r="BL29" s="597"/>
      <c r="BM29" s="597"/>
      <c r="BN29" s="597"/>
      <c r="BO29" s="597"/>
      <c r="BP29" s="597"/>
      <c r="BQ29" s="597"/>
      <c r="BR29" s="598"/>
      <c r="BS29" s="616"/>
      <c r="BT29" s="583"/>
      <c r="BU29" s="583"/>
      <c r="BV29" s="583"/>
      <c r="BW29" s="583"/>
      <c r="BX29" s="583"/>
      <c r="BY29" s="584"/>
      <c r="BZ29" s="619"/>
      <c r="CA29" s="620"/>
      <c r="CB29" s="620"/>
      <c r="CC29" s="620"/>
      <c r="CD29" s="620"/>
      <c r="CE29" s="620"/>
      <c r="CF29" s="620"/>
      <c r="CG29" s="603"/>
      <c r="CH29" s="603"/>
      <c r="CI29" s="603"/>
      <c r="CJ29" s="603"/>
      <c r="CK29" s="603"/>
      <c r="CL29" s="603"/>
      <c r="CM29" s="603"/>
      <c r="CN29" s="603"/>
      <c r="CO29" s="603"/>
      <c r="CP29" s="603"/>
      <c r="CQ29" s="603"/>
      <c r="CR29" s="605"/>
    </row>
    <row r="30" spans="4:97" s="13" customFormat="1" ht="20.25" customHeight="1" x14ac:dyDescent="0.2">
      <c r="D30" s="582" t="s">
        <v>21</v>
      </c>
      <c r="E30" s="1128"/>
      <c r="F30" s="1128"/>
      <c r="G30" s="1128"/>
      <c r="H30" s="1128"/>
      <c r="I30" s="1128"/>
      <c r="J30" s="1128"/>
      <c r="K30" s="1129"/>
      <c r="L30" s="623" t="s">
        <v>22</v>
      </c>
      <c r="M30" s="587"/>
      <c r="N30" s="587"/>
      <c r="O30" s="587"/>
      <c r="P30" s="587"/>
      <c r="Q30" s="587"/>
      <c r="R30" s="587"/>
      <c r="S30" s="587"/>
      <c r="T30" s="587"/>
      <c r="U30" s="587"/>
      <c r="V30" s="587"/>
      <c r="W30" s="587"/>
      <c r="X30" s="587"/>
      <c r="Y30" s="587"/>
      <c r="Z30" s="587"/>
      <c r="AA30" s="1229"/>
      <c r="AB30" s="623" t="s">
        <v>31</v>
      </c>
      <c r="AC30" s="587"/>
      <c r="AD30" s="587"/>
      <c r="AE30" s="587"/>
      <c r="AF30" s="587"/>
      <c r="AG30" s="587"/>
      <c r="AH30" s="587"/>
      <c r="AI30" s="587"/>
      <c r="AJ30" s="587"/>
      <c r="AK30" s="587"/>
      <c r="AL30" s="587"/>
      <c r="AM30" s="587"/>
      <c r="AN30" s="587"/>
      <c r="AO30" s="587"/>
      <c r="AP30" s="587"/>
      <c r="AQ30" s="587"/>
      <c r="AR30" s="587"/>
      <c r="AS30" s="587"/>
      <c r="AT30" s="587"/>
      <c r="AU30" s="587"/>
      <c r="AV30" s="1229"/>
      <c r="AW30" s="1230" t="s">
        <v>48</v>
      </c>
      <c r="AX30" s="1231"/>
      <c r="AY30" s="1231"/>
      <c r="AZ30" s="1231"/>
      <c r="BA30" s="1231"/>
      <c r="BB30" s="1231"/>
      <c r="BC30" s="1231"/>
      <c r="BD30" s="1231"/>
      <c r="BE30" s="1231"/>
      <c r="BF30" s="1231"/>
      <c r="BG30" s="1231"/>
      <c r="BH30" s="1231"/>
      <c r="BI30" s="1231"/>
      <c r="BJ30" s="1231"/>
      <c r="BK30" s="1231"/>
      <c r="BL30" s="1231"/>
      <c r="BM30" s="1231"/>
      <c r="BN30" s="1231"/>
      <c r="BO30" s="1231"/>
      <c r="BP30" s="1231"/>
      <c r="BQ30" s="1231"/>
      <c r="BR30" s="1232"/>
      <c r="BS30" s="615" t="s">
        <v>10</v>
      </c>
      <c r="BT30" s="580"/>
      <c r="BU30" s="580"/>
      <c r="BV30" s="580"/>
      <c r="BW30" s="580"/>
      <c r="BX30" s="580"/>
      <c r="BY30" s="581"/>
      <c r="BZ30" s="654" t="s">
        <v>7</v>
      </c>
      <c r="CA30" s="587"/>
      <c r="CB30" s="587"/>
      <c r="CC30" s="587"/>
      <c r="CD30" s="587"/>
      <c r="CE30" s="587" t="s">
        <v>8</v>
      </c>
      <c r="CF30" s="587"/>
      <c r="CG30" s="587"/>
      <c r="CH30" s="587"/>
      <c r="CI30" s="587"/>
      <c r="CJ30" s="587"/>
      <c r="CK30" s="587"/>
      <c r="CL30" s="587"/>
      <c r="CM30" s="684"/>
      <c r="CN30" s="684"/>
      <c r="CO30" s="684"/>
      <c r="CP30" s="684"/>
      <c r="CQ30" s="684"/>
      <c r="CR30" s="685"/>
    </row>
    <row r="31" spans="4:97" s="13" customFormat="1" ht="18" customHeight="1" x14ac:dyDescent="0.2">
      <c r="D31" s="1130"/>
      <c r="E31" s="1128"/>
      <c r="F31" s="1128"/>
      <c r="G31" s="1128"/>
      <c r="H31" s="1128"/>
      <c r="I31" s="1128"/>
      <c r="J31" s="1128"/>
      <c r="K31" s="1129"/>
      <c r="L31" s="1138" t="str">
        <f>LEFT(作業２!E35,1)</f>
        <v/>
      </c>
      <c r="M31" s="1233"/>
      <c r="N31" s="1233"/>
      <c r="O31" s="1233"/>
      <c r="P31" s="1233"/>
      <c r="Q31" s="1233"/>
      <c r="R31" s="1233"/>
      <c r="S31" s="1234"/>
      <c r="T31" s="1147" t="s">
        <v>34</v>
      </c>
      <c r="U31" s="1241"/>
      <c r="V31" s="1241"/>
      <c r="W31" s="1241"/>
      <c r="X31" s="1241"/>
      <c r="Y31" s="1241"/>
      <c r="Z31" s="1241"/>
      <c r="AA31" s="1242"/>
      <c r="AB31" s="1138" t="str">
        <f>IF(作業２!E57=4,作業２!E57,IF(作業２!E57=2,作業２!E57,IF(作業２!E57=1,作業２!E57,"")))</f>
        <v/>
      </c>
      <c r="AC31" s="1233"/>
      <c r="AD31" s="1233"/>
      <c r="AE31" s="1233"/>
      <c r="AF31" s="1233"/>
      <c r="AG31" s="1233"/>
      <c r="AH31" s="1233"/>
      <c r="AI31" s="1234"/>
      <c r="AJ31" s="1050" t="s">
        <v>32</v>
      </c>
      <c r="AK31" s="1051"/>
      <c r="AL31" s="1051"/>
      <c r="AM31" s="1051"/>
      <c r="AN31" s="1051"/>
      <c r="AO31" s="1051"/>
      <c r="AP31" s="1051"/>
      <c r="AQ31" s="1051"/>
      <c r="AR31" s="1051"/>
      <c r="AS31" s="1051"/>
      <c r="AT31" s="1051"/>
      <c r="AU31" s="1051"/>
      <c r="AV31" s="1052"/>
      <c r="AW31" s="727" t="s">
        <v>9</v>
      </c>
      <c r="AX31" s="728"/>
      <c r="AY31" s="728"/>
      <c r="AZ31" s="728"/>
      <c r="BA31" s="728"/>
      <c r="BB31" s="728"/>
      <c r="BC31" s="729" t="s">
        <v>4</v>
      </c>
      <c r="BD31" s="728"/>
      <c r="BE31" s="728"/>
      <c r="BF31" s="728"/>
      <c r="BG31" s="728"/>
      <c r="BH31" s="728"/>
      <c r="BI31" s="728"/>
      <c r="BJ31" s="728"/>
      <c r="BK31" s="729" t="s">
        <v>5</v>
      </c>
      <c r="BL31" s="728"/>
      <c r="BM31" s="728"/>
      <c r="BN31" s="728"/>
      <c r="BO31" s="728"/>
      <c r="BP31" s="728"/>
      <c r="BQ31" s="728"/>
      <c r="BR31" s="1137"/>
      <c r="BS31" s="616"/>
      <c r="BT31" s="583"/>
      <c r="BU31" s="583"/>
      <c r="BV31" s="583"/>
      <c r="BW31" s="583"/>
      <c r="BX31" s="583"/>
      <c r="BY31" s="584"/>
      <c r="BZ31" s="1302" t="str">
        <f>BZ19</f>
        <v/>
      </c>
      <c r="CA31" s="1303"/>
      <c r="CB31" s="1303"/>
      <c r="CC31" s="1303"/>
      <c r="CD31" s="1303"/>
      <c r="CE31" s="1303"/>
      <c r="CF31" s="1303"/>
      <c r="CG31" s="1303"/>
      <c r="CH31" s="1303"/>
      <c r="CI31" s="1303"/>
      <c r="CJ31" s="1303"/>
      <c r="CK31" s="1303"/>
      <c r="CL31" s="1303"/>
      <c r="CM31" s="1303"/>
      <c r="CN31" s="1303"/>
      <c r="CO31" s="1303"/>
      <c r="CP31" s="1303"/>
      <c r="CQ31" s="1303"/>
      <c r="CR31" s="1304"/>
    </row>
    <row r="32" spans="4:97" s="13" customFormat="1" ht="28.5" customHeight="1" x14ac:dyDescent="0.2">
      <c r="D32" s="1130"/>
      <c r="E32" s="1128"/>
      <c r="F32" s="1128"/>
      <c r="G32" s="1128"/>
      <c r="H32" s="1128"/>
      <c r="I32" s="1128"/>
      <c r="J32" s="1128"/>
      <c r="K32" s="1129"/>
      <c r="L32" s="1235"/>
      <c r="M32" s="1236"/>
      <c r="N32" s="1236"/>
      <c r="O32" s="1236"/>
      <c r="P32" s="1236"/>
      <c r="Q32" s="1236"/>
      <c r="R32" s="1236"/>
      <c r="S32" s="1237"/>
      <c r="T32" s="1243"/>
      <c r="U32" s="1244"/>
      <c r="V32" s="1244"/>
      <c r="W32" s="1244"/>
      <c r="X32" s="1244"/>
      <c r="Y32" s="1244"/>
      <c r="Z32" s="1244"/>
      <c r="AA32" s="1245"/>
      <c r="AB32" s="1235"/>
      <c r="AC32" s="1236"/>
      <c r="AD32" s="1236"/>
      <c r="AE32" s="1236"/>
      <c r="AF32" s="1236"/>
      <c r="AG32" s="1236"/>
      <c r="AH32" s="1236"/>
      <c r="AI32" s="1237"/>
      <c r="AJ32" s="1053"/>
      <c r="AK32" s="1054"/>
      <c r="AL32" s="1054"/>
      <c r="AM32" s="1054"/>
      <c r="AN32" s="1054"/>
      <c r="AO32" s="1054"/>
      <c r="AP32" s="1054"/>
      <c r="AQ32" s="1054"/>
      <c r="AR32" s="1054"/>
      <c r="AS32" s="1054"/>
      <c r="AT32" s="1054"/>
      <c r="AU32" s="1054"/>
      <c r="AV32" s="1055"/>
      <c r="AW32" s="1056" t="str">
        <f>IF(AB31="","",LEFT(作業２!E38,1))</f>
        <v/>
      </c>
      <c r="AX32" s="1057"/>
      <c r="AY32" s="1057"/>
      <c r="AZ32" s="1057"/>
      <c r="BA32" s="1057"/>
      <c r="BB32" s="1058"/>
      <c r="BC32" s="1059" t="str">
        <f>IF(AB31="","",IF(作業２!E39&gt;9,作業２!E39,CONCATENATE("0",作業２!E39)))</f>
        <v/>
      </c>
      <c r="BD32" s="1057"/>
      <c r="BE32" s="1057"/>
      <c r="BF32" s="1057"/>
      <c r="BG32" s="1057"/>
      <c r="BH32" s="1057"/>
      <c r="BI32" s="1057"/>
      <c r="BJ32" s="1058"/>
      <c r="BK32" s="1059" t="str">
        <f>IF(AB31="","",IF(作業２!E40&gt;9,作業２!E40,CONCATENATE("0",作業２!E40)))</f>
        <v/>
      </c>
      <c r="BL32" s="1057"/>
      <c r="BM32" s="1057"/>
      <c r="BN32" s="1057"/>
      <c r="BO32" s="1057"/>
      <c r="BP32" s="1057"/>
      <c r="BQ32" s="1057"/>
      <c r="BR32" s="1060"/>
      <c r="BS32" s="616"/>
      <c r="BT32" s="583"/>
      <c r="BU32" s="583"/>
      <c r="BV32" s="583"/>
      <c r="BW32" s="583"/>
      <c r="BX32" s="583"/>
      <c r="BY32" s="584"/>
      <c r="BZ32" s="1302"/>
      <c r="CA32" s="1303"/>
      <c r="CB32" s="1303"/>
      <c r="CC32" s="1303"/>
      <c r="CD32" s="1303"/>
      <c r="CE32" s="1303"/>
      <c r="CF32" s="1303"/>
      <c r="CG32" s="1303"/>
      <c r="CH32" s="1303"/>
      <c r="CI32" s="1303"/>
      <c r="CJ32" s="1303"/>
      <c r="CK32" s="1303"/>
      <c r="CL32" s="1303"/>
      <c r="CM32" s="1303"/>
      <c r="CN32" s="1303"/>
      <c r="CO32" s="1303"/>
      <c r="CP32" s="1303"/>
      <c r="CQ32" s="1303"/>
      <c r="CR32" s="1304"/>
    </row>
    <row r="33" spans="4:96" s="13" customFormat="1" ht="18.75" customHeight="1" thickBot="1" x14ac:dyDescent="0.25">
      <c r="D33" s="1130"/>
      <c r="E33" s="1128"/>
      <c r="F33" s="1128"/>
      <c r="G33" s="1128"/>
      <c r="H33" s="1128"/>
      <c r="I33" s="1128"/>
      <c r="J33" s="1128"/>
      <c r="K33" s="1129"/>
      <c r="L33" s="1238"/>
      <c r="M33" s="1239"/>
      <c r="N33" s="1239"/>
      <c r="O33" s="1239"/>
      <c r="P33" s="1239"/>
      <c r="Q33" s="1239"/>
      <c r="R33" s="1239"/>
      <c r="S33" s="1240"/>
      <c r="T33" s="1246"/>
      <c r="U33" s="1247"/>
      <c r="V33" s="1247"/>
      <c r="W33" s="1247"/>
      <c r="X33" s="1247"/>
      <c r="Y33" s="1247"/>
      <c r="Z33" s="1247"/>
      <c r="AA33" s="1248"/>
      <c r="AB33" s="1238"/>
      <c r="AC33" s="1239"/>
      <c r="AD33" s="1239"/>
      <c r="AE33" s="1239"/>
      <c r="AF33" s="1239"/>
      <c r="AG33" s="1239"/>
      <c r="AH33" s="1239"/>
      <c r="AI33" s="1240"/>
      <c r="AJ33" s="651"/>
      <c r="AK33" s="652"/>
      <c r="AL33" s="652"/>
      <c r="AM33" s="652"/>
      <c r="AN33" s="652"/>
      <c r="AO33" s="652"/>
      <c r="AP33" s="652"/>
      <c r="AQ33" s="652"/>
      <c r="AR33" s="652"/>
      <c r="AS33" s="652"/>
      <c r="AT33" s="652"/>
      <c r="AU33" s="652"/>
      <c r="AV33" s="653"/>
      <c r="AW33" s="1061" t="str">
        <f>CONCATENATE(作業２!D62,"　",作業２!D63,"　",作業２!D64,"　",作業２!D65,"　",作業２!D66)</f>
        <v>3.昭和　4.平成　5.令和　　</v>
      </c>
      <c r="AX33" s="1062"/>
      <c r="AY33" s="1062"/>
      <c r="AZ33" s="1062"/>
      <c r="BA33" s="1062"/>
      <c r="BB33" s="1062"/>
      <c r="BC33" s="1062"/>
      <c r="BD33" s="1062"/>
      <c r="BE33" s="1062"/>
      <c r="BF33" s="1062"/>
      <c r="BG33" s="1062"/>
      <c r="BH33" s="1062"/>
      <c r="BI33" s="1062"/>
      <c r="BJ33" s="1062"/>
      <c r="BK33" s="1062"/>
      <c r="BL33" s="1062"/>
      <c r="BM33" s="1062"/>
      <c r="BN33" s="1062"/>
      <c r="BO33" s="1062"/>
      <c r="BP33" s="1062"/>
      <c r="BQ33" s="1062"/>
      <c r="BR33" s="1063"/>
      <c r="BS33" s="1305"/>
      <c r="BT33" s="628"/>
      <c r="BU33" s="628"/>
      <c r="BV33" s="628"/>
      <c r="BW33" s="628"/>
      <c r="BX33" s="628"/>
      <c r="BY33" s="629"/>
      <c r="BZ33" s="1109"/>
      <c r="CA33" s="1110"/>
      <c r="CB33" s="1110"/>
      <c r="CC33" s="1110"/>
      <c r="CD33" s="1110"/>
      <c r="CE33" s="1110"/>
      <c r="CF33" s="1110"/>
      <c r="CG33" s="1110"/>
      <c r="CH33" s="1110"/>
      <c r="CI33" s="1110"/>
      <c r="CJ33" s="1110"/>
      <c r="CK33" s="1110"/>
      <c r="CL33" s="1110"/>
      <c r="CM33" s="1110"/>
      <c r="CN33" s="1110"/>
      <c r="CO33" s="1110"/>
      <c r="CP33" s="1110"/>
      <c r="CQ33" s="1110"/>
      <c r="CR33" s="1111"/>
    </row>
    <row r="34" spans="4:96" s="13" customFormat="1" ht="15" customHeight="1" thickTop="1" x14ac:dyDescent="0.2">
      <c r="D34" s="1131"/>
      <c r="E34" s="1132"/>
      <c r="F34" s="1132"/>
      <c r="G34" s="1132"/>
      <c r="H34" s="1132"/>
      <c r="I34" s="1132"/>
      <c r="J34" s="1132"/>
      <c r="K34" s="1133"/>
      <c r="L34" s="1214" t="s">
        <v>42</v>
      </c>
      <c r="M34" s="1215"/>
      <c r="N34" s="1215"/>
      <c r="O34" s="1215"/>
      <c r="P34" s="1215"/>
      <c r="Q34" s="1215"/>
      <c r="R34" s="1215"/>
      <c r="S34" s="1215"/>
      <c r="T34" s="1215"/>
      <c r="U34" s="1215"/>
      <c r="V34" s="1215"/>
      <c r="W34" s="1215"/>
      <c r="X34" s="1215"/>
      <c r="Y34" s="1215"/>
      <c r="Z34" s="1215"/>
      <c r="AA34" s="1215"/>
      <c r="AB34" s="1215"/>
      <c r="AC34" s="1215"/>
      <c r="AD34" s="1215"/>
      <c r="AE34" s="1215"/>
      <c r="AF34" s="1215"/>
      <c r="AG34" s="1215"/>
      <c r="AH34" s="1215"/>
      <c r="AI34" s="1216"/>
      <c r="AJ34" s="1220" t="s">
        <v>41</v>
      </c>
      <c r="AK34" s="1221"/>
      <c r="AL34" s="1221"/>
      <c r="AM34" s="1221"/>
      <c r="AN34" s="1221"/>
      <c r="AO34" s="1221"/>
      <c r="AP34" s="1221"/>
      <c r="AQ34" s="1221"/>
      <c r="AR34" s="1221"/>
      <c r="AS34" s="1221"/>
      <c r="AT34" s="1221"/>
      <c r="AU34" s="1221"/>
      <c r="AV34" s="1221"/>
      <c r="AW34" s="1221"/>
      <c r="AX34" s="1221"/>
      <c r="AY34" s="1221"/>
      <c r="AZ34" s="1221"/>
      <c r="BA34" s="1221"/>
      <c r="BB34" s="1221"/>
      <c r="BC34" s="1221"/>
      <c r="BD34" s="1221"/>
      <c r="BE34" s="1221"/>
      <c r="BF34" s="1222"/>
      <c r="BG34" s="658" t="s">
        <v>27</v>
      </c>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1226"/>
      <c r="CF34" s="14"/>
      <c r="CG34" s="14"/>
      <c r="CH34" s="14"/>
      <c r="CI34" s="14"/>
      <c r="CJ34" s="14"/>
      <c r="CK34" s="14"/>
      <c r="CL34" s="14"/>
      <c r="CM34" s="14"/>
      <c r="CN34" s="14"/>
      <c r="CO34" s="14"/>
      <c r="CP34" s="14"/>
      <c r="CQ34" s="14"/>
      <c r="CR34" s="14"/>
    </row>
    <row r="35" spans="4:96" s="13" customFormat="1" ht="15" customHeight="1" x14ac:dyDescent="0.2">
      <c r="D35" s="1131"/>
      <c r="E35" s="1132"/>
      <c r="F35" s="1132"/>
      <c r="G35" s="1132"/>
      <c r="H35" s="1132"/>
      <c r="I35" s="1132"/>
      <c r="J35" s="1132"/>
      <c r="K35" s="1133"/>
      <c r="L35" s="1217"/>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9"/>
      <c r="AJ35" s="1223"/>
      <c r="AK35" s="1224"/>
      <c r="AL35" s="1224"/>
      <c r="AM35" s="1224"/>
      <c r="AN35" s="1224"/>
      <c r="AO35" s="1224"/>
      <c r="AP35" s="1224"/>
      <c r="AQ35" s="1224"/>
      <c r="AR35" s="1224"/>
      <c r="AS35" s="1224"/>
      <c r="AT35" s="1224"/>
      <c r="AU35" s="1224"/>
      <c r="AV35" s="1224"/>
      <c r="AW35" s="1224"/>
      <c r="AX35" s="1224"/>
      <c r="AY35" s="1224"/>
      <c r="AZ35" s="1224"/>
      <c r="BA35" s="1224"/>
      <c r="BB35" s="1224"/>
      <c r="BC35" s="1224"/>
      <c r="BD35" s="1224"/>
      <c r="BE35" s="1224"/>
      <c r="BF35" s="1225"/>
      <c r="BG35" s="1227"/>
      <c r="BH35" s="613"/>
      <c r="BI35" s="613"/>
      <c r="BJ35" s="613"/>
      <c r="BK35" s="613"/>
      <c r="BL35" s="613"/>
      <c r="BM35" s="613"/>
      <c r="BN35" s="613"/>
      <c r="BO35" s="613"/>
      <c r="BP35" s="613"/>
      <c r="BQ35" s="613"/>
      <c r="BR35" s="613"/>
      <c r="BS35" s="613"/>
      <c r="BT35" s="613"/>
      <c r="BU35" s="613"/>
      <c r="BV35" s="613"/>
      <c r="BW35" s="613"/>
      <c r="BX35" s="613"/>
      <c r="BY35" s="613"/>
      <c r="BZ35" s="613"/>
      <c r="CA35" s="613"/>
      <c r="CB35" s="613"/>
      <c r="CC35" s="613"/>
      <c r="CD35" s="613"/>
      <c r="CE35" s="1228"/>
    </row>
    <row r="36" spans="4:96" s="13" customFormat="1" ht="15" customHeight="1" x14ac:dyDescent="0.2">
      <c r="D36" s="1131"/>
      <c r="E36" s="1132"/>
      <c r="F36" s="1132"/>
      <c r="G36" s="1132"/>
      <c r="H36" s="1132"/>
      <c r="I36" s="1132"/>
      <c r="J36" s="1132"/>
      <c r="K36" s="1133"/>
      <c r="L36" s="1138" t="str">
        <f>LEFT(作業２!E8,1)</f>
        <v>4</v>
      </c>
      <c r="M36" s="1139"/>
      <c r="N36" s="1139"/>
      <c r="O36" s="1139"/>
      <c r="P36" s="1139"/>
      <c r="Q36" s="1139"/>
      <c r="R36" s="1139"/>
      <c r="S36" s="1140"/>
      <c r="T36" s="1147" t="s">
        <v>40</v>
      </c>
      <c r="U36" s="1148"/>
      <c r="V36" s="1148"/>
      <c r="W36" s="1148"/>
      <c r="X36" s="1148"/>
      <c r="Y36" s="1148"/>
      <c r="Z36" s="1148"/>
      <c r="AA36" s="1148"/>
      <c r="AB36" s="1148"/>
      <c r="AC36" s="1148"/>
      <c r="AD36" s="1148"/>
      <c r="AE36" s="1148"/>
      <c r="AF36" s="1148"/>
      <c r="AG36" s="1148"/>
      <c r="AH36" s="1148"/>
      <c r="AI36" s="1149"/>
      <c r="AJ36" s="1183"/>
      <c r="AK36" s="1184"/>
      <c r="AL36" s="1184"/>
      <c r="AM36" s="1184"/>
      <c r="AN36" s="1184"/>
      <c r="AO36" s="1184"/>
      <c r="AP36" s="1184"/>
      <c r="AQ36" s="1185"/>
      <c r="AR36" s="1050" t="s">
        <v>44</v>
      </c>
      <c r="AS36" s="1192"/>
      <c r="AT36" s="1192"/>
      <c r="AU36" s="1192"/>
      <c r="AV36" s="1192"/>
      <c r="AW36" s="1192"/>
      <c r="AX36" s="1192"/>
      <c r="AY36" s="1192"/>
      <c r="AZ36" s="1192"/>
      <c r="BA36" s="1192"/>
      <c r="BB36" s="1192"/>
      <c r="BC36" s="1192"/>
      <c r="BD36" s="1192"/>
      <c r="BE36" s="1192"/>
      <c r="BF36" s="1193"/>
      <c r="BG36" s="1200"/>
      <c r="BH36" s="1201"/>
      <c r="BI36" s="1201"/>
      <c r="BJ36" s="1201"/>
      <c r="BK36" s="1201"/>
      <c r="BL36" s="1201"/>
      <c r="BM36" s="1201"/>
      <c r="BN36" s="1202"/>
      <c r="BO36" s="1050" t="s">
        <v>520</v>
      </c>
      <c r="BP36" s="1051"/>
      <c r="BQ36" s="1051"/>
      <c r="BR36" s="1051"/>
      <c r="BS36" s="1051"/>
      <c r="BT36" s="1051"/>
      <c r="BU36" s="1051"/>
      <c r="BV36" s="1051"/>
      <c r="BW36" s="1051"/>
      <c r="BX36" s="1051"/>
      <c r="BY36" s="1051"/>
      <c r="BZ36" s="1051"/>
      <c r="CA36" s="1051"/>
      <c r="CB36" s="1051"/>
      <c r="CC36" s="1051"/>
      <c r="CD36" s="1051"/>
      <c r="CE36" s="1209"/>
    </row>
    <row r="37" spans="4:96" s="13" customFormat="1" ht="6" customHeight="1" x14ac:dyDescent="0.2">
      <c r="D37" s="1131"/>
      <c r="E37" s="1132"/>
      <c r="F37" s="1132"/>
      <c r="G37" s="1132"/>
      <c r="H37" s="1132"/>
      <c r="I37" s="1132"/>
      <c r="J37" s="1132"/>
      <c r="K37" s="1133"/>
      <c r="L37" s="1141"/>
      <c r="M37" s="1142"/>
      <c r="N37" s="1142"/>
      <c r="O37" s="1142"/>
      <c r="P37" s="1142"/>
      <c r="Q37" s="1142"/>
      <c r="R37" s="1142"/>
      <c r="S37" s="1143"/>
      <c r="T37" s="1150"/>
      <c r="U37" s="1151"/>
      <c r="V37" s="1151"/>
      <c r="W37" s="1151"/>
      <c r="X37" s="1151"/>
      <c r="Y37" s="1151"/>
      <c r="Z37" s="1151"/>
      <c r="AA37" s="1151"/>
      <c r="AB37" s="1151"/>
      <c r="AC37" s="1151"/>
      <c r="AD37" s="1151"/>
      <c r="AE37" s="1151"/>
      <c r="AF37" s="1151"/>
      <c r="AG37" s="1151"/>
      <c r="AH37" s="1151"/>
      <c r="AI37" s="1152"/>
      <c r="AJ37" s="1186"/>
      <c r="AK37" s="1187"/>
      <c r="AL37" s="1187"/>
      <c r="AM37" s="1187"/>
      <c r="AN37" s="1187"/>
      <c r="AO37" s="1187"/>
      <c r="AP37" s="1187"/>
      <c r="AQ37" s="1188"/>
      <c r="AR37" s="1194"/>
      <c r="AS37" s="1195"/>
      <c r="AT37" s="1195"/>
      <c r="AU37" s="1195"/>
      <c r="AV37" s="1195"/>
      <c r="AW37" s="1195"/>
      <c r="AX37" s="1195"/>
      <c r="AY37" s="1195"/>
      <c r="AZ37" s="1195"/>
      <c r="BA37" s="1195"/>
      <c r="BB37" s="1195"/>
      <c r="BC37" s="1195"/>
      <c r="BD37" s="1195"/>
      <c r="BE37" s="1195"/>
      <c r="BF37" s="1196"/>
      <c r="BG37" s="1203"/>
      <c r="BH37" s="1204"/>
      <c r="BI37" s="1204"/>
      <c r="BJ37" s="1204"/>
      <c r="BK37" s="1204"/>
      <c r="BL37" s="1204"/>
      <c r="BM37" s="1204"/>
      <c r="BN37" s="1205"/>
      <c r="BO37" s="1053"/>
      <c r="BP37" s="1054"/>
      <c r="BQ37" s="1054"/>
      <c r="BR37" s="1054"/>
      <c r="BS37" s="1054"/>
      <c r="BT37" s="1054"/>
      <c r="BU37" s="1054"/>
      <c r="BV37" s="1054"/>
      <c r="BW37" s="1054"/>
      <c r="BX37" s="1054"/>
      <c r="BY37" s="1054"/>
      <c r="BZ37" s="1054"/>
      <c r="CA37" s="1054"/>
      <c r="CB37" s="1054"/>
      <c r="CC37" s="1054"/>
      <c r="CD37" s="1054"/>
      <c r="CE37" s="1210"/>
    </row>
    <row r="38" spans="4:96" s="13" customFormat="1" ht="9.75" customHeight="1" x14ac:dyDescent="0.2">
      <c r="D38" s="1131"/>
      <c r="E38" s="1132"/>
      <c r="F38" s="1132"/>
      <c r="G38" s="1132"/>
      <c r="H38" s="1132"/>
      <c r="I38" s="1132"/>
      <c r="J38" s="1132"/>
      <c r="K38" s="1133"/>
      <c r="L38" s="1141"/>
      <c r="M38" s="1142"/>
      <c r="N38" s="1142"/>
      <c r="O38" s="1142"/>
      <c r="P38" s="1142"/>
      <c r="Q38" s="1142"/>
      <c r="R38" s="1142"/>
      <c r="S38" s="1143"/>
      <c r="T38" s="1150"/>
      <c r="U38" s="1151"/>
      <c r="V38" s="1151"/>
      <c r="W38" s="1151"/>
      <c r="X38" s="1151"/>
      <c r="Y38" s="1151"/>
      <c r="Z38" s="1151"/>
      <c r="AA38" s="1151"/>
      <c r="AB38" s="1151"/>
      <c r="AC38" s="1151"/>
      <c r="AD38" s="1151"/>
      <c r="AE38" s="1151"/>
      <c r="AF38" s="1151"/>
      <c r="AG38" s="1151"/>
      <c r="AH38" s="1151"/>
      <c r="AI38" s="1152"/>
      <c r="AJ38" s="1186"/>
      <c r="AK38" s="1187"/>
      <c r="AL38" s="1187"/>
      <c r="AM38" s="1187"/>
      <c r="AN38" s="1187"/>
      <c r="AO38" s="1187"/>
      <c r="AP38" s="1187"/>
      <c r="AQ38" s="1188"/>
      <c r="AR38" s="1194"/>
      <c r="AS38" s="1195"/>
      <c r="AT38" s="1195"/>
      <c r="AU38" s="1195"/>
      <c r="AV38" s="1195"/>
      <c r="AW38" s="1195"/>
      <c r="AX38" s="1195"/>
      <c r="AY38" s="1195"/>
      <c r="AZ38" s="1195"/>
      <c r="BA38" s="1195"/>
      <c r="BB38" s="1195"/>
      <c r="BC38" s="1195"/>
      <c r="BD38" s="1195"/>
      <c r="BE38" s="1195"/>
      <c r="BF38" s="1196"/>
      <c r="BG38" s="1203"/>
      <c r="BH38" s="1204"/>
      <c r="BI38" s="1204"/>
      <c r="BJ38" s="1204"/>
      <c r="BK38" s="1204"/>
      <c r="BL38" s="1204"/>
      <c r="BM38" s="1204"/>
      <c r="BN38" s="1205"/>
      <c r="BO38" s="1053"/>
      <c r="BP38" s="1054"/>
      <c r="BQ38" s="1054"/>
      <c r="BR38" s="1054"/>
      <c r="BS38" s="1054"/>
      <c r="BT38" s="1054"/>
      <c r="BU38" s="1054"/>
      <c r="BV38" s="1054"/>
      <c r="BW38" s="1054"/>
      <c r="BX38" s="1054"/>
      <c r="BY38" s="1054"/>
      <c r="BZ38" s="1054"/>
      <c r="CA38" s="1054"/>
      <c r="CB38" s="1054"/>
      <c r="CC38" s="1054"/>
      <c r="CD38" s="1054"/>
      <c r="CE38" s="1210"/>
    </row>
    <row r="39" spans="4:96" s="13" customFormat="1" ht="9.75" customHeight="1" x14ac:dyDescent="0.2">
      <c r="D39" s="1131"/>
      <c r="E39" s="1132"/>
      <c r="F39" s="1132"/>
      <c r="G39" s="1132"/>
      <c r="H39" s="1132"/>
      <c r="I39" s="1132"/>
      <c r="J39" s="1132"/>
      <c r="K39" s="1133"/>
      <c r="L39" s="1141"/>
      <c r="M39" s="1142"/>
      <c r="N39" s="1142"/>
      <c r="O39" s="1142"/>
      <c r="P39" s="1142"/>
      <c r="Q39" s="1142"/>
      <c r="R39" s="1142"/>
      <c r="S39" s="1143"/>
      <c r="T39" s="1150"/>
      <c r="U39" s="1151"/>
      <c r="V39" s="1151"/>
      <c r="W39" s="1151"/>
      <c r="X39" s="1151"/>
      <c r="Y39" s="1151"/>
      <c r="Z39" s="1151"/>
      <c r="AA39" s="1151"/>
      <c r="AB39" s="1151"/>
      <c r="AC39" s="1151"/>
      <c r="AD39" s="1151"/>
      <c r="AE39" s="1151"/>
      <c r="AF39" s="1151"/>
      <c r="AG39" s="1151"/>
      <c r="AH39" s="1151"/>
      <c r="AI39" s="1152"/>
      <c r="AJ39" s="1186"/>
      <c r="AK39" s="1187"/>
      <c r="AL39" s="1187"/>
      <c r="AM39" s="1187"/>
      <c r="AN39" s="1187"/>
      <c r="AO39" s="1187"/>
      <c r="AP39" s="1187"/>
      <c r="AQ39" s="1188"/>
      <c r="AR39" s="1194"/>
      <c r="AS39" s="1195"/>
      <c r="AT39" s="1195"/>
      <c r="AU39" s="1195"/>
      <c r="AV39" s="1195"/>
      <c r="AW39" s="1195"/>
      <c r="AX39" s="1195"/>
      <c r="AY39" s="1195"/>
      <c r="AZ39" s="1195"/>
      <c r="BA39" s="1195"/>
      <c r="BB39" s="1195"/>
      <c r="BC39" s="1195"/>
      <c r="BD39" s="1195"/>
      <c r="BE39" s="1195"/>
      <c r="BF39" s="1196"/>
      <c r="BG39" s="1203"/>
      <c r="BH39" s="1204"/>
      <c r="BI39" s="1204"/>
      <c r="BJ39" s="1204"/>
      <c r="BK39" s="1204"/>
      <c r="BL39" s="1204"/>
      <c r="BM39" s="1204"/>
      <c r="BN39" s="1205"/>
      <c r="BO39" s="1053"/>
      <c r="BP39" s="1054"/>
      <c r="BQ39" s="1054"/>
      <c r="BR39" s="1054"/>
      <c r="BS39" s="1054"/>
      <c r="BT39" s="1054"/>
      <c r="BU39" s="1054"/>
      <c r="BV39" s="1054"/>
      <c r="BW39" s="1054"/>
      <c r="BX39" s="1054"/>
      <c r="BY39" s="1054"/>
      <c r="BZ39" s="1054"/>
      <c r="CA39" s="1054"/>
      <c r="CB39" s="1054"/>
      <c r="CC39" s="1054"/>
      <c r="CD39" s="1054"/>
      <c r="CE39" s="1210"/>
    </row>
    <row r="40" spans="4:96" s="13" customFormat="1" ht="9.75" customHeight="1" x14ac:dyDescent="0.2">
      <c r="D40" s="1131"/>
      <c r="E40" s="1132"/>
      <c r="F40" s="1132"/>
      <c r="G40" s="1132"/>
      <c r="H40" s="1132"/>
      <c r="I40" s="1132"/>
      <c r="J40" s="1132"/>
      <c r="K40" s="1133"/>
      <c r="L40" s="1141"/>
      <c r="M40" s="1142"/>
      <c r="N40" s="1142"/>
      <c r="O40" s="1142"/>
      <c r="P40" s="1142"/>
      <c r="Q40" s="1142"/>
      <c r="R40" s="1142"/>
      <c r="S40" s="1143"/>
      <c r="T40" s="1150"/>
      <c r="U40" s="1151"/>
      <c r="V40" s="1151"/>
      <c r="W40" s="1151"/>
      <c r="X40" s="1151"/>
      <c r="Y40" s="1151"/>
      <c r="Z40" s="1151"/>
      <c r="AA40" s="1151"/>
      <c r="AB40" s="1151"/>
      <c r="AC40" s="1151"/>
      <c r="AD40" s="1151"/>
      <c r="AE40" s="1151"/>
      <c r="AF40" s="1151"/>
      <c r="AG40" s="1151"/>
      <c r="AH40" s="1151"/>
      <c r="AI40" s="1152"/>
      <c r="AJ40" s="1186"/>
      <c r="AK40" s="1187"/>
      <c r="AL40" s="1187"/>
      <c r="AM40" s="1187"/>
      <c r="AN40" s="1187"/>
      <c r="AO40" s="1187"/>
      <c r="AP40" s="1187"/>
      <c r="AQ40" s="1188"/>
      <c r="AR40" s="1194"/>
      <c r="AS40" s="1195"/>
      <c r="AT40" s="1195"/>
      <c r="AU40" s="1195"/>
      <c r="AV40" s="1195"/>
      <c r="AW40" s="1195"/>
      <c r="AX40" s="1195"/>
      <c r="AY40" s="1195"/>
      <c r="AZ40" s="1195"/>
      <c r="BA40" s="1195"/>
      <c r="BB40" s="1195"/>
      <c r="BC40" s="1195"/>
      <c r="BD40" s="1195"/>
      <c r="BE40" s="1195"/>
      <c r="BF40" s="1196"/>
      <c r="BG40" s="1203"/>
      <c r="BH40" s="1204"/>
      <c r="BI40" s="1204"/>
      <c r="BJ40" s="1204"/>
      <c r="BK40" s="1204"/>
      <c r="BL40" s="1204"/>
      <c r="BM40" s="1204"/>
      <c r="BN40" s="1205"/>
      <c r="BO40" s="1053"/>
      <c r="BP40" s="1054"/>
      <c r="BQ40" s="1054"/>
      <c r="BR40" s="1054"/>
      <c r="BS40" s="1054"/>
      <c r="BT40" s="1054"/>
      <c r="BU40" s="1054"/>
      <c r="BV40" s="1054"/>
      <c r="BW40" s="1054"/>
      <c r="BX40" s="1054"/>
      <c r="BY40" s="1054"/>
      <c r="BZ40" s="1054"/>
      <c r="CA40" s="1054"/>
      <c r="CB40" s="1054"/>
      <c r="CC40" s="1054"/>
      <c r="CD40" s="1054"/>
      <c r="CE40" s="1210"/>
    </row>
    <row r="41" spans="4:96" s="13" customFormat="1" ht="9.75" customHeight="1" thickBot="1" x14ac:dyDescent="0.25">
      <c r="D41" s="1134"/>
      <c r="E41" s="1135"/>
      <c r="F41" s="1135"/>
      <c r="G41" s="1135"/>
      <c r="H41" s="1135"/>
      <c r="I41" s="1135"/>
      <c r="J41" s="1135"/>
      <c r="K41" s="1136"/>
      <c r="L41" s="1144"/>
      <c r="M41" s="1145"/>
      <c r="N41" s="1145"/>
      <c r="O41" s="1145"/>
      <c r="P41" s="1145"/>
      <c r="Q41" s="1145"/>
      <c r="R41" s="1145"/>
      <c r="S41" s="1146"/>
      <c r="T41" s="1153"/>
      <c r="U41" s="1154"/>
      <c r="V41" s="1154"/>
      <c r="W41" s="1154"/>
      <c r="X41" s="1154"/>
      <c r="Y41" s="1154"/>
      <c r="Z41" s="1154"/>
      <c r="AA41" s="1154"/>
      <c r="AB41" s="1154"/>
      <c r="AC41" s="1154"/>
      <c r="AD41" s="1154"/>
      <c r="AE41" s="1154"/>
      <c r="AF41" s="1154"/>
      <c r="AG41" s="1154"/>
      <c r="AH41" s="1154"/>
      <c r="AI41" s="1155"/>
      <c r="AJ41" s="1189"/>
      <c r="AK41" s="1190"/>
      <c r="AL41" s="1190"/>
      <c r="AM41" s="1190"/>
      <c r="AN41" s="1190"/>
      <c r="AO41" s="1190"/>
      <c r="AP41" s="1190"/>
      <c r="AQ41" s="1191"/>
      <c r="AR41" s="1197"/>
      <c r="AS41" s="1198"/>
      <c r="AT41" s="1198"/>
      <c r="AU41" s="1198"/>
      <c r="AV41" s="1198"/>
      <c r="AW41" s="1198"/>
      <c r="AX41" s="1198"/>
      <c r="AY41" s="1198"/>
      <c r="AZ41" s="1198"/>
      <c r="BA41" s="1198"/>
      <c r="BB41" s="1198"/>
      <c r="BC41" s="1198"/>
      <c r="BD41" s="1198"/>
      <c r="BE41" s="1198"/>
      <c r="BF41" s="1199"/>
      <c r="BG41" s="1206"/>
      <c r="BH41" s="1207"/>
      <c r="BI41" s="1207"/>
      <c r="BJ41" s="1207"/>
      <c r="BK41" s="1207"/>
      <c r="BL41" s="1207"/>
      <c r="BM41" s="1207"/>
      <c r="BN41" s="1208"/>
      <c r="BO41" s="1211"/>
      <c r="BP41" s="1212"/>
      <c r="BQ41" s="1212"/>
      <c r="BR41" s="1212"/>
      <c r="BS41" s="1212"/>
      <c r="BT41" s="1212"/>
      <c r="BU41" s="1212"/>
      <c r="BV41" s="1212"/>
      <c r="BW41" s="1212"/>
      <c r="BX41" s="1212"/>
      <c r="BY41" s="1212"/>
      <c r="BZ41" s="1212"/>
      <c r="CA41" s="1212"/>
      <c r="CB41" s="1212"/>
      <c r="CC41" s="1212"/>
      <c r="CD41" s="1212"/>
      <c r="CE41" s="1213"/>
    </row>
    <row r="42" spans="4:96" s="49" customFormat="1" ht="5.25" customHeight="1" thickTop="1" x14ac:dyDescent="0.2">
      <c r="D42" s="338"/>
    </row>
    <row r="43" spans="4:96" s="49" customFormat="1" ht="20.100000000000001" customHeight="1" x14ac:dyDescent="0.2">
      <c r="E43" s="339"/>
      <c r="F43" s="339"/>
      <c r="G43" s="340" t="s">
        <v>521</v>
      </c>
      <c r="H43" s="340"/>
      <c r="I43" s="340" t="s">
        <v>522</v>
      </c>
      <c r="J43" s="340"/>
      <c r="K43" s="340"/>
      <c r="Y43" s="340" t="s">
        <v>523</v>
      </c>
      <c r="Z43" s="340"/>
      <c r="AA43" s="340"/>
      <c r="AB43" s="340"/>
      <c r="AC43" s="340"/>
      <c r="AD43" s="340"/>
      <c r="AE43" s="340"/>
      <c r="AF43" s="340"/>
    </row>
    <row r="44" spans="4:96" s="49" customFormat="1" ht="20.100000000000001" customHeight="1" x14ac:dyDescent="0.2">
      <c r="E44" s="339"/>
      <c r="Z44" s="340"/>
      <c r="AA44" s="340" t="s">
        <v>524</v>
      </c>
      <c r="AB44" s="340"/>
      <c r="AC44" s="340"/>
      <c r="AD44" s="340"/>
      <c r="AE44" s="340"/>
      <c r="AF44" s="340"/>
    </row>
    <row r="45" spans="4:96" s="49" customFormat="1" ht="9.9" customHeight="1" x14ac:dyDescent="0.2">
      <c r="Y45" s="340"/>
      <c r="Z45" s="340"/>
      <c r="AA45" s="340"/>
      <c r="AB45" s="340"/>
      <c r="AC45" s="340"/>
      <c r="AD45" s="340"/>
      <c r="AE45" s="340"/>
      <c r="AF45" s="340"/>
    </row>
    <row r="46" spans="4:96" s="49" customFormat="1" ht="20.100000000000001" customHeight="1" x14ac:dyDescent="0.2">
      <c r="Y46" s="340" t="s">
        <v>525</v>
      </c>
      <c r="Z46" s="340"/>
      <c r="AA46" s="340"/>
      <c r="AB46" s="340"/>
      <c r="AC46" s="340"/>
      <c r="AD46" s="340"/>
      <c r="AE46" s="340"/>
      <c r="AF46" s="340"/>
      <c r="BZ46" s="340"/>
      <c r="CA46" s="340"/>
      <c r="CB46" s="340"/>
      <c r="CC46" s="340"/>
      <c r="CD46" s="340"/>
      <c r="CE46" s="340"/>
      <c r="CF46" s="340"/>
    </row>
    <row r="47" spans="4:96" s="49" customFormat="1" ht="20.100000000000001" customHeight="1" x14ac:dyDescent="0.2">
      <c r="Z47" s="340"/>
      <c r="AA47" s="340" t="s">
        <v>526</v>
      </c>
      <c r="AB47" s="340"/>
      <c r="AC47" s="340"/>
      <c r="AD47" s="340"/>
      <c r="AE47" s="340"/>
      <c r="AF47" s="340"/>
    </row>
    <row r="48" spans="4:96" s="49" customFormat="1" ht="9.9" customHeight="1" x14ac:dyDescent="0.2">
      <c r="Y48" s="340"/>
      <c r="Z48" s="340"/>
      <c r="AA48" s="340"/>
      <c r="AB48" s="340"/>
      <c r="AC48" s="340"/>
      <c r="AD48" s="340"/>
      <c r="AE48" s="340"/>
      <c r="AF48" s="340"/>
    </row>
    <row r="49" spans="9:97" s="49" customFormat="1" ht="20.100000000000001" customHeight="1" x14ac:dyDescent="0.2"/>
    <row r="50" spans="9:97" s="49" customFormat="1" ht="20.100000000000001" customHeight="1" x14ac:dyDescent="0.2">
      <c r="I50" s="340" t="s">
        <v>527</v>
      </c>
      <c r="J50" s="340"/>
      <c r="Y50" s="340" t="s">
        <v>528</v>
      </c>
    </row>
    <row r="51" spans="9:97" s="49" customFormat="1" ht="20.100000000000001" customHeight="1" x14ac:dyDescent="0.2"/>
    <row r="52" spans="9:97" s="49" customFormat="1" ht="20.100000000000001" customHeight="1" x14ac:dyDescent="0.2"/>
    <row r="53" spans="9:97" s="49" customFormat="1" ht="20.100000000000001" customHeight="1" x14ac:dyDescent="0.2"/>
    <row r="54" spans="9:97" s="49" customFormat="1" ht="20.100000000000001" customHeight="1" x14ac:dyDescent="0.2"/>
    <row r="55" spans="9:97" s="49" customFormat="1" ht="20.100000000000001" customHeight="1" x14ac:dyDescent="0.2"/>
    <row r="56" spans="9:97" s="49" customFormat="1" ht="39.75" customHeight="1" x14ac:dyDescent="0.2"/>
    <row r="57" spans="9:97" s="49" customFormat="1" ht="20.100000000000001" customHeight="1" x14ac:dyDescent="0.2"/>
    <row r="58" spans="9:97" s="49" customFormat="1" ht="20.100000000000001" customHeight="1" x14ac:dyDescent="0.2">
      <c r="BR58" s="1292" t="str">
        <f>IF(作業２!E78&gt;1,IF(CS58&gt;0,"事業団確認用（当該法人の他の認定こども園名）",""),"")</f>
        <v/>
      </c>
      <c r="BS58" s="1292"/>
      <c r="BT58" s="1292"/>
      <c r="BU58" s="1292"/>
      <c r="BV58" s="1292"/>
      <c r="BW58" s="1292"/>
      <c r="BX58" s="1292"/>
      <c r="BY58" s="1292"/>
      <c r="BZ58" s="1292"/>
      <c r="CA58" s="1292"/>
      <c r="CB58" s="1292"/>
      <c r="CC58" s="1292"/>
      <c r="CD58" s="1292"/>
      <c r="CE58" s="1292"/>
      <c r="CF58" s="1292"/>
      <c r="CG58" s="1292"/>
      <c r="CH58" s="1292"/>
      <c r="CI58" s="1292"/>
      <c r="CJ58" s="1292"/>
      <c r="CK58" s="1292"/>
      <c r="CL58" s="1292"/>
      <c r="CM58" s="1292"/>
      <c r="CN58" s="1292"/>
      <c r="CO58" s="1292"/>
      <c r="CP58" s="1292"/>
      <c r="CQ58" s="1292"/>
      <c r="CS58" s="49">
        <f>SUM(CS59:CS61)</f>
        <v>0</v>
      </c>
    </row>
    <row r="59" spans="9:97" s="49" customFormat="1" ht="20.100000000000001" customHeight="1" x14ac:dyDescent="0.2">
      <c r="BR59" s="1293" t="str">
        <f>IF(作業２!E78&gt;1,IF(作業２!F10="","",作業２!F10),"")</f>
        <v/>
      </c>
      <c r="BS59" s="1293"/>
      <c r="BT59" s="1293"/>
      <c r="BU59" s="1293"/>
      <c r="BV59" s="1293"/>
      <c r="BW59" s="1293"/>
      <c r="BX59" s="1293"/>
      <c r="BY59" s="1293"/>
      <c r="BZ59" s="1293"/>
      <c r="CA59" s="1293"/>
      <c r="CB59" s="1293"/>
      <c r="CC59" s="1293"/>
      <c r="CD59" s="1293"/>
      <c r="CE59" s="1293"/>
      <c r="CF59" s="1293"/>
      <c r="CG59" s="1293"/>
      <c r="CH59" s="1293"/>
      <c r="CI59" s="1293"/>
      <c r="CJ59" s="1293"/>
      <c r="CK59" s="1293"/>
      <c r="CL59" s="1293"/>
      <c r="CM59" s="1293"/>
      <c r="CN59" s="1293"/>
      <c r="CO59" s="1293"/>
      <c r="CP59" s="1293"/>
      <c r="CQ59" s="1293"/>
      <c r="CS59" s="49">
        <f>IF(BR59="",0,1)</f>
        <v>0</v>
      </c>
    </row>
    <row r="60" spans="9:97" s="49" customFormat="1" ht="20.100000000000001" customHeight="1" x14ac:dyDescent="0.2">
      <c r="BR60" s="1293" t="str">
        <f>IF(作業２!E78&gt;1,IF(作業２!G10="","",作業２!G10),"")</f>
        <v/>
      </c>
      <c r="BS60" s="1293"/>
      <c r="BT60" s="1293"/>
      <c r="BU60" s="1293"/>
      <c r="BV60" s="1293"/>
      <c r="BW60" s="1293"/>
      <c r="BX60" s="1293"/>
      <c r="BY60" s="1293"/>
      <c r="BZ60" s="1293"/>
      <c r="CA60" s="1293"/>
      <c r="CB60" s="1293"/>
      <c r="CC60" s="1293"/>
      <c r="CD60" s="1293"/>
      <c r="CE60" s="1293"/>
      <c r="CF60" s="1293"/>
      <c r="CG60" s="1293"/>
      <c r="CH60" s="1293"/>
      <c r="CI60" s="1293"/>
      <c r="CJ60" s="1293"/>
      <c r="CK60" s="1293"/>
      <c r="CL60" s="1293"/>
      <c r="CM60" s="1293"/>
      <c r="CN60" s="1293"/>
      <c r="CO60" s="1293"/>
      <c r="CP60" s="1293"/>
      <c r="CQ60" s="1293"/>
      <c r="CS60" s="49">
        <f>IF(BR60="",0,1)</f>
        <v>0</v>
      </c>
    </row>
    <row r="61" spans="9:97" s="49" customFormat="1" ht="20.100000000000001" customHeight="1" x14ac:dyDescent="0.2">
      <c r="BR61" s="1293" t="str">
        <f>IF(作業２!E78&gt;1,IF(作業２!H10="","",作業２!H10),"")</f>
        <v/>
      </c>
      <c r="BS61" s="1293"/>
      <c r="BT61" s="1293"/>
      <c r="BU61" s="1293"/>
      <c r="BV61" s="1293"/>
      <c r="BW61" s="1293"/>
      <c r="BX61" s="1293"/>
      <c r="BY61" s="1293"/>
      <c r="BZ61" s="1293"/>
      <c r="CA61" s="1293"/>
      <c r="CB61" s="1293"/>
      <c r="CC61" s="1293"/>
      <c r="CD61" s="1293"/>
      <c r="CE61" s="1293"/>
      <c r="CF61" s="1293"/>
      <c r="CG61" s="1293"/>
      <c r="CH61" s="1293"/>
      <c r="CI61" s="1293"/>
      <c r="CJ61" s="1293"/>
      <c r="CK61" s="1293"/>
      <c r="CL61" s="1293"/>
      <c r="CM61" s="1293"/>
      <c r="CN61" s="1293"/>
      <c r="CO61" s="1293"/>
      <c r="CP61" s="1293"/>
      <c r="CQ61" s="1293"/>
      <c r="CS61" s="49">
        <f>IF(BR61="",0,1)</f>
        <v>0</v>
      </c>
    </row>
    <row r="62" spans="9:97" s="49" customFormat="1" ht="20.100000000000001" customHeight="1" x14ac:dyDescent="0.2"/>
    <row r="63" spans="9:97" s="49" customFormat="1" ht="20.100000000000001" customHeight="1" x14ac:dyDescent="0.2"/>
    <row r="64" spans="9:97" s="49" customFormat="1" ht="24.75" customHeight="1" thickBot="1" x14ac:dyDescent="0.25"/>
    <row r="65" spans="1:162" s="3" customFormat="1" ht="9.75" customHeight="1" thickTop="1" x14ac:dyDescent="0.2">
      <c r="D65" s="624" t="s">
        <v>38</v>
      </c>
      <c r="E65" s="625"/>
      <c r="F65" s="625"/>
      <c r="G65" s="625"/>
      <c r="H65" s="625"/>
      <c r="I65" s="625"/>
      <c r="J65" s="626"/>
      <c r="K65" s="1250" t="s">
        <v>23</v>
      </c>
      <c r="L65" s="625"/>
      <c r="M65" s="625"/>
      <c r="N65" s="625"/>
      <c r="O65" s="625"/>
      <c r="P65" s="626"/>
      <c r="Q65" s="1251" t="str">
        <f>IF(作業２!E19="","",作業２!E19)</f>
        <v/>
      </c>
      <c r="R65" s="1252"/>
      <c r="S65" s="1252"/>
      <c r="T65" s="1252"/>
      <c r="U65" s="1252"/>
      <c r="V65" s="1252"/>
      <c r="W65" s="1252"/>
      <c r="X65" s="1252"/>
      <c r="Y65" s="1252"/>
      <c r="Z65" s="1252"/>
      <c r="AA65" s="1252"/>
      <c r="AB65" s="1252"/>
      <c r="AC65" s="1252"/>
      <c r="AD65" s="1252"/>
      <c r="AE65" s="1252"/>
      <c r="AF65" s="1252"/>
      <c r="AG65" s="1252"/>
      <c r="AH65" s="1252"/>
      <c r="AI65" s="1252"/>
      <c r="AJ65" s="1252"/>
      <c r="AK65" s="1252"/>
      <c r="AL65" s="1252"/>
      <c r="AM65" s="1252"/>
      <c r="AN65" s="1252"/>
      <c r="AO65" s="1252"/>
      <c r="AP65" s="1253"/>
      <c r="AQ65" s="1257" t="s">
        <v>39</v>
      </c>
      <c r="AR65" s="1258"/>
      <c r="AS65" s="1258"/>
      <c r="AT65" s="1258"/>
      <c r="AU65" s="1258"/>
      <c r="AV65" s="1258"/>
      <c r="AW65" s="1259"/>
      <c r="AX65" s="1156" t="str">
        <f>IF(作業２!E21="","",作業２!E21)</f>
        <v/>
      </c>
      <c r="AY65" s="1157"/>
      <c r="AZ65" s="1157"/>
      <c r="BA65" s="1157"/>
      <c r="BB65" s="1157"/>
      <c r="BC65" s="1157"/>
      <c r="BD65" s="1157"/>
      <c r="BE65" s="1157"/>
      <c r="BF65" s="1157"/>
      <c r="BG65" s="1157"/>
      <c r="BH65" s="1157"/>
      <c r="BI65" s="1157"/>
      <c r="BJ65" s="1157"/>
      <c r="BK65" s="1157"/>
      <c r="BL65" s="1157"/>
      <c r="BM65" s="1157"/>
      <c r="BN65" s="1157"/>
      <c r="BO65" s="1157"/>
      <c r="BP65" s="1158"/>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row>
    <row r="66" spans="1:162" s="3" customFormat="1" ht="30" customHeight="1" x14ac:dyDescent="0.2">
      <c r="D66" s="582"/>
      <c r="E66" s="583"/>
      <c r="F66" s="583"/>
      <c r="G66" s="583"/>
      <c r="H66" s="583"/>
      <c r="I66" s="583"/>
      <c r="J66" s="584"/>
      <c r="K66" s="616"/>
      <c r="L66" s="583"/>
      <c r="M66" s="583"/>
      <c r="N66" s="583"/>
      <c r="O66" s="583"/>
      <c r="P66" s="584"/>
      <c r="Q66" s="1254"/>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6"/>
      <c r="AQ66" s="1260"/>
      <c r="AR66" s="1261"/>
      <c r="AS66" s="1261"/>
      <c r="AT66" s="1261"/>
      <c r="AU66" s="1261"/>
      <c r="AV66" s="1261"/>
      <c r="AW66" s="1262"/>
      <c r="AX66" s="1159"/>
      <c r="AY66" s="1160"/>
      <c r="AZ66" s="1160"/>
      <c r="BA66" s="1160"/>
      <c r="BB66" s="1160"/>
      <c r="BC66" s="1160"/>
      <c r="BD66" s="1160"/>
      <c r="BE66" s="1160"/>
      <c r="BF66" s="1160"/>
      <c r="BG66" s="1160"/>
      <c r="BH66" s="1160"/>
      <c r="BI66" s="1160"/>
      <c r="BJ66" s="1160"/>
      <c r="BK66" s="1160"/>
      <c r="BL66" s="1160"/>
      <c r="BM66" s="1160"/>
      <c r="BN66" s="1160"/>
      <c r="BO66" s="1160"/>
      <c r="BP66" s="1161"/>
      <c r="BR66" s="1306" t="s">
        <v>58</v>
      </c>
      <c r="BS66" s="1307"/>
      <c r="BT66" s="1307"/>
      <c r="BU66" s="1307"/>
      <c r="BV66" s="1307"/>
      <c r="BW66" s="1307"/>
      <c r="BX66" s="1307"/>
      <c r="BY66" s="1307"/>
      <c r="BZ66" s="1307"/>
      <c r="CA66" s="1308"/>
      <c r="CB66" s="1294" t="str">
        <f>IF(作業２!E15="","",IF(L22="","",IF((作業２!$I$76&gt;0),CONCATENATE(VLOOKUP(作業２!E15,作業２!H147:I193,2,FALSE),"L"),"")))</f>
        <v/>
      </c>
      <c r="CC66" s="1295"/>
      <c r="CD66" s="1295"/>
      <c r="CE66" s="1295"/>
      <c r="CF66" s="1295"/>
      <c r="CG66" s="1295"/>
      <c r="CH66" s="1295"/>
      <c r="CI66" s="1295"/>
      <c r="CJ66" s="1298"/>
      <c r="CK66" s="1298"/>
      <c r="CL66" s="1298"/>
      <c r="CM66" s="1298"/>
      <c r="CN66" s="1298"/>
      <c r="CO66" s="1298"/>
      <c r="CP66" s="1298"/>
      <c r="CQ66" s="1299"/>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row>
    <row r="67" spans="1:162" s="3" customFormat="1" ht="29.25" customHeight="1" x14ac:dyDescent="0.2">
      <c r="D67" s="582"/>
      <c r="E67" s="583"/>
      <c r="F67" s="583"/>
      <c r="G67" s="583"/>
      <c r="H67" s="583"/>
      <c r="I67" s="583"/>
      <c r="J67" s="584"/>
      <c r="K67" s="615" t="s">
        <v>24</v>
      </c>
      <c r="L67" s="580"/>
      <c r="M67" s="580"/>
      <c r="N67" s="580"/>
      <c r="O67" s="580"/>
      <c r="P67" s="581"/>
      <c r="Q67" s="1171" t="str">
        <f>IF(作業２!E20="","",作業２!E20)</f>
        <v/>
      </c>
      <c r="R67" s="1172"/>
      <c r="S67" s="1172"/>
      <c r="T67" s="1172"/>
      <c r="U67" s="1172"/>
      <c r="V67" s="1172"/>
      <c r="W67" s="1172"/>
      <c r="X67" s="1172"/>
      <c r="Y67" s="1172"/>
      <c r="Z67" s="1172"/>
      <c r="AA67" s="1172"/>
      <c r="AB67" s="1172"/>
      <c r="AC67" s="1172"/>
      <c r="AD67" s="1172"/>
      <c r="AE67" s="1172"/>
      <c r="AF67" s="1172"/>
      <c r="AG67" s="1172"/>
      <c r="AH67" s="1172"/>
      <c r="AI67" s="1172"/>
      <c r="AJ67" s="1172"/>
      <c r="AK67" s="1172"/>
      <c r="AL67" s="1172"/>
      <c r="AM67" s="1172"/>
      <c r="AN67" s="1172"/>
      <c r="AO67" s="1172"/>
      <c r="AP67" s="1173"/>
      <c r="AQ67" s="1177" t="s">
        <v>47</v>
      </c>
      <c r="AR67" s="1178"/>
      <c r="AS67" s="1178"/>
      <c r="AT67" s="1178"/>
      <c r="AU67" s="1178"/>
      <c r="AV67" s="1178"/>
      <c r="AW67" s="1179"/>
      <c r="AX67" s="1162" t="str">
        <f>IF(作業２!E22="","",作業２!E22)</f>
        <v/>
      </c>
      <c r="AY67" s="1163"/>
      <c r="AZ67" s="1163"/>
      <c r="BA67" s="1163"/>
      <c r="BB67" s="1163"/>
      <c r="BC67" s="1163"/>
      <c r="BD67" s="1163"/>
      <c r="BE67" s="1163"/>
      <c r="BF67" s="1163"/>
      <c r="BG67" s="1163"/>
      <c r="BH67" s="1163"/>
      <c r="BI67" s="1163"/>
      <c r="BJ67" s="1163"/>
      <c r="BK67" s="1163"/>
      <c r="BL67" s="1163"/>
      <c r="BM67" s="1163"/>
      <c r="BN67" s="1163"/>
      <c r="BO67" s="1163"/>
      <c r="BP67" s="1164"/>
      <c r="BR67" s="1309"/>
      <c r="BS67" s="1310"/>
      <c r="BT67" s="1310"/>
      <c r="BU67" s="1310"/>
      <c r="BV67" s="1310"/>
      <c r="BW67" s="1310"/>
      <c r="BX67" s="1310"/>
      <c r="BY67" s="1310"/>
      <c r="BZ67" s="1310"/>
      <c r="CA67" s="1311"/>
      <c r="CB67" s="1296"/>
      <c r="CC67" s="1297"/>
      <c r="CD67" s="1297"/>
      <c r="CE67" s="1297"/>
      <c r="CF67" s="1297"/>
      <c r="CG67" s="1297"/>
      <c r="CH67" s="1297"/>
      <c r="CI67" s="1297"/>
      <c r="CJ67" s="1300"/>
      <c r="CK67" s="1300"/>
      <c r="CL67" s="1300"/>
      <c r="CM67" s="1300"/>
      <c r="CN67" s="1300"/>
      <c r="CO67" s="1300"/>
      <c r="CP67" s="1300"/>
      <c r="CQ67" s="1301"/>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row>
    <row r="68" spans="1:162" s="3" customFormat="1" ht="15" customHeight="1" thickBot="1" x14ac:dyDescent="0.25">
      <c r="D68" s="1249"/>
      <c r="E68" s="1169"/>
      <c r="F68" s="1169"/>
      <c r="G68" s="1169"/>
      <c r="H68" s="1169"/>
      <c r="I68" s="1169"/>
      <c r="J68" s="1170"/>
      <c r="K68" s="1168"/>
      <c r="L68" s="1169"/>
      <c r="M68" s="1169"/>
      <c r="N68" s="1169"/>
      <c r="O68" s="1169"/>
      <c r="P68" s="1170"/>
      <c r="Q68" s="1174"/>
      <c r="R68" s="1175"/>
      <c r="S68" s="1175"/>
      <c r="T68" s="1175"/>
      <c r="U68" s="1175"/>
      <c r="V68" s="1175"/>
      <c r="W68" s="1175"/>
      <c r="X68" s="1175"/>
      <c r="Y68" s="1175"/>
      <c r="Z68" s="1175"/>
      <c r="AA68" s="1175"/>
      <c r="AB68" s="1175"/>
      <c r="AC68" s="1175"/>
      <c r="AD68" s="1175"/>
      <c r="AE68" s="1175"/>
      <c r="AF68" s="1175"/>
      <c r="AG68" s="1175"/>
      <c r="AH68" s="1175"/>
      <c r="AI68" s="1175"/>
      <c r="AJ68" s="1175"/>
      <c r="AK68" s="1175"/>
      <c r="AL68" s="1175"/>
      <c r="AM68" s="1175"/>
      <c r="AN68" s="1175"/>
      <c r="AO68" s="1175"/>
      <c r="AP68" s="1176"/>
      <c r="AQ68" s="1180"/>
      <c r="AR68" s="1181"/>
      <c r="AS68" s="1181"/>
      <c r="AT68" s="1181"/>
      <c r="AU68" s="1181"/>
      <c r="AV68" s="1181"/>
      <c r="AW68" s="1182"/>
      <c r="AX68" s="1165"/>
      <c r="AY68" s="1166"/>
      <c r="AZ68" s="1166"/>
      <c r="BA68" s="1166"/>
      <c r="BB68" s="1166"/>
      <c r="BC68" s="1166"/>
      <c r="BD68" s="1166"/>
      <c r="BE68" s="1166"/>
      <c r="BF68" s="1166"/>
      <c r="BG68" s="1166"/>
      <c r="BH68" s="1166"/>
      <c r="BI68" s="1166"/>
      <c r="BJ68" s="1166"/>
      <c r="BK68" s="1166"/>
      <c r="BL68" s="1166"/>
      <c r="BM68" s="1166"/>
      <c r="BN68" s="1166"/>
      <c r="BO68" s="1166"/>
      <c r="BP68" s="1167"/>
      <c r="BR68" s="4"/>
      <c r="BS68" s="4"/>
      <c r="BT68" s="4"/>
      <c r="BU68" s="4"/>
      <c r="BV68" s="4"/>
      <c r="BW68" s="4"/>
      <c r="BX68" s="4"/>
      <c r="BY68" s="4"/>
      <c r="BZ68" s="4"/>
      <c r="CA68" s="4"/>
      <c r="CB68" s="4"/>
      <c r="CC68" s="4"/>
      <c r="CD68" s="4"/>
      <c r="CE68" s="4"/>
      <c r="CF68" s="4"/>
      <c r="CG68" s="4"/>
      <c r="CH68" s="586" t="str">
        <f>作業２!C73</f>
        <v>20240229NK</v>
      </c>
      <c r="CI68" s="586"/>
      <c r="CJ68" s="586"/>
      <c r="CK68" s="586"/>
      <c r="CL68" s="586"/>
      <c r="CM68" s="586"/>
      <c r="CN68" s="586"/>
      <c r="CO68" s="586"/>
      <c r="CP68" s="586"/>
      <c r="CQ68" s="586"/>
      <c r="CR68" s="586"/>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row>
    <row r="69" spans="1:162" s="3" customFormat="1" ht="16.5" customHeight="1" thickTop="1" x14ac:dyDescent="0.2">
      <c r="E69" s="15"/>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7"/>
    </row>
    <row r="70" spans="1:162" ht="9.75" customHeight="1" x14ac:dyDescent="0.2">
      <c r="BR70" s="49"/>
      <c r="BS70" s="49"/>
      <c r="BT70" s="49"/>
      <c r="BU70" s="49"/>
      <c r="BV70" s="49"/>
      <c r="BW70" s="49"/>
      <c r="BX70" s="4"/>
      <c r="BY70" s="4"/>
      <c r="BZ70" s="4"/>
      <c r="CA70" s="4"/>
      <c r="CB70" s="4"/>
      <c r="CC70" s="4"/>
      <c r="CD70" s="4"/>
      <c r="CE70" s="4"/>
      <c r="CF70" s="4"/>
      <c r="CG70" s="4"/>
      <c r="CH70" s="4"/>
      <c r="CI70" s="4"/>
      <c r="CJ70" s="4"/>
      <c r="CK70" s="4"/>
      <c r="CL70" s="4"/>
      <c r="CM70" s="4"/>
      <c r="CN70" s="4"/>
      <c r="CO70" s="4"/>
      <c r="CP70" s="4"/>
      <c r="CQ70" s="49"/>
      <c r="CR70" s="4"/>
    </row>
    <row r="71" spans="1:162" ht="24.75" customHeight="1" x14ac:dyDescent="0.2">
      <c r="D71" s="585" t="s">
        <v>151</v>
      </c>
      <c r="E71" s="585"/>
      <c r="F71" s="585"/>
      <c r="G71" s="585"/>
      <c r="H71" s="585"/>
      <c r="I71" s="585"/>
      <c r="J71" s="585"/>
      <c r="K71" s="585"/>
      <c r="L71" s="585"/>
      <c r="M71" s="585"/>
      <c r="N71" s="585"/>
      <c r="O71" s="585"/>
      <c r="P71" s="585"/>
      <c r="Q71" s="585"/>
      <c r="R71" s="585"/>
      <c r="S71" s="585"/>
      <c r="T71" s="585"/>
      <c r="U71" s="585"/>
      <c r="V71" s="585"/>
      <c r="W71" s="585"/>
      <c r="X71" s="585"/>
      <c r="Y71" s="585"/>
      <c r="Z71" s="585"/>
      <c r="AA71" s="585"/>
      <c r="AB71" s="585"/>
      <c r="AC71" s="585"/>
      <c r="AD71" s="585"/>
      <c r="AE71" s="585"/>
      <c r="AF71" s="585"/>
      <c r="AG71" s="585"/>
      <c r="AH71" s="585"/>
      <c r="AI71" s="585"/>
      <c r="AJ71" s="585"/>
      <c r="AK71" s="585"/>
      <c r="AL71" s="585"/>
      <c r="AM71" s="585"/>
      <c r="AN71" s="585"/>
      <c r="AO71" s="585"/>
      <c r="AP71" s="585"/>
      <c r="AQ71" s="585"/>
      <c r="AR71" s="585"/>
      <c r="AS71" s="585"/>
      <c r="AT71" s="585"/>
      <c r="AU71" s="585"/>
      <c r="AV71" s="585"/>
      <c r="AW71" s="585"/>
      <c r="AX71" s="585"/>
      <c r="AY71" s="585"/>
      <c r="AZ71" s="585"/>
      <c r="BA71" s="585"/>
      <c r="BB71" s="585"/>
      <c r="BC71" s="585"/>
      <c r="BD71" s="585"/>
      <c r="BE71" s="585"/>
      <c r="BF71" s="585"/>
      <c r="BG71" s="585"/>
      <c r="BH71" s="585"/>
      <c r="BI71" s="585"/>
      <c r="BJ71" s="585"/>
      <c r="BK71" s="585"/>
      <c r="BL71" s="585"/>
      <c r="BM71" s="585"/>
      <c r="BN71" s="585"/>
      <c r="BO71" s="585"/>
      <c r="BP71" s="585"/>
      <c r="BQ71" s="585"/>
      <c r="BR71" s="585"/>
      <c r="BS71" s="585"/>
      <c r="BT71" s="585"/>
      <c r="BU71" s="585"/>
      <c r="BV71" s="585"/>
      <c r="BW71" s="585"/>
      <c r="BX71" s="585"/>
      <c r="BY71" s="585"/>
      <c r="BZ71" s="585"/>
      <c r="CA71" s="585"/>
      <c r="CB71" s="585"/>
      <c r="CC71" s="585"/>
      <c r="CD71" s="585"/>
      <c r="CE71" s="585"/>
      <c r="CF71" s="585"/>
      <c r="CG71" s="585"/>
      <c r="CH71" s="585"/>
      <c r="CI71" s="585"/>
      <c r="CJ71" s="585"/>
      <c r="CK71" s="585"/>
      <c r="CL71" s="585"/>
      <c r="CM71" s="585"/>
      <c r="CN71" s="585"/>
      <c r="CO71" s="585"/>
      <c r="CP71" s="585"/>
      <c r="CQ71" s="585"/>
      <c r="CR71" s="585"/>
    </row>
    <row r="72" spans="1:162" ht="24.75" customHeight="1" thickBot="1" x14ac:dyDescent="0.25">
      <c r="E72" s="21"/>
      <c r="F72" s="21"/>
      <c r="G72" s="21"/>
      <c r="H72" s="21"/>
      <c r="I72" s="21"/>
      <c r="J72" s="21"/>
      <c r="K72" s="21"/>
      <c r="L72" s="7"/>
      <c r="M72" s="21"/>
      <c r="N72" s="21"/>
      <c r="O72" s="21"/>
      <c r="P72" s="21"/>
      <c r="Q72" s="21"/>
      <c r="R72" s="21"/>
      <c r="S72" s="21"/>
      <c r="T72" s="21"/>
      <c r="U72" s="21"/>
      <c r="V72" s="21"/>
      <c r="W72" s="21"/>
      <c r="X72" s="21"/>
      <c r="Y72" s="21"/>
      <c r="Z72" s="21"/>
      <c r="AA72" s="21"/>
      <c r="AB72" s="21"/>
      <c r="AC72" s="21"/>
      <c r="AD72" s="21"/>
      <c r="AE72" s="21"/>
      <c r="AH72" s="783" t="s">
        <v>590</v>
      </c>
      <c r="AI72" s="784"/>
      <c r="AJ72" s="784"/>
      <c r="AK72" s="784"/>
      <c r="AL72" s="784"/>
      <c r="AM72" s="784"/>
      <c r="AN72" s="784"/>
      <c r="AO72" s="784"/>
      <c r="AP72" s="784"/>
      <c r="AQ72" s="784"/>
      <c r="AR72" s="784"/>
      <c r="AS72" s="784"/>
      <c r="AT72" s="784"/>
      <c r="AU72" s="784"/>
      <c r="AV72" s="784"/>
      <c r="AW72" s="784"/>
      <c r="AX72" s="784"/>
      <c r="AY72" s="784"/>
      <c r="AZ72" s="784"/>
      <c r="BA72" s="784"/>
      <c r="BB72" s="784"/>
      <c r="BC72" s="784"/>
      <c r="BD72" s="784"/>
      <c r="BE72" s="784"/>
      <c r="BF72" s="784"/>
      <c r="BG72" s="784"/>
      <c r="BH72" s="784"/>
      <c r="BI72" s="784"/>
      <c r="BJ72" s="784"/>
      <c r="BK72" s="784"/>
      <c r="BL72" s="784"/>
      <c r="BM72" s="784"/>
      <c r="BN72" s="784"/>
      <c r="BO72" s="784"/>
      <c r="BP72" s="784"/>
      <c r="BQ72" s="784"/>
      <c r="BR72" s="784"/>
      <c r="BS72" s="21"/>
      <c r="BT72" s="21"/>
      <c r="BU72" s="21"/>
      <c r="BV72" s="21"/>
      <c r="BW72" s="1"/>
      <c r="BX72" s="1"/>
      <c r="BY72" s="4"/>
      <c r="BZ72" s="1282" t="s">
        <v>150</v>
      </c>
      <c r="CA72" s="1282"/>
      <c r="CB72" s="1282"/>
      <c r="CC72" s="1282"/>
      <c r="CD72" s="1282"/>
      <c r="CE72" s="1282"/>
      <c r="CF72" s="1282"/>
      <c r="CG72" s="1282"/>
      <c r="CH72" s="1282"/>
      <c r="CI72" s="1282"/>
      <c r="CJ72" s="1282"/>
      <c r="CK72" s="1282"/>
      <c r="CL72" s="1282"/>
      <c r="CM72" s="1282"/>
      <c r="CN72" s="1282"/>
      <c r="CO72" s="1282"/>
      <c r="CP72" s="1282"/>
      <c r="CQ72" s="1282"/>
      <c r="CR72" s="1282"/>
    </row>
    <row r="73" spans="1:162" ht="24.75" customHeight="1" thickTop="1" x14ac:dyDescent="0.2">
      <c r="E73" s="970" t="s">
        <v>505</v>
      </c>
      <c r="F73" s="971"/>
      <c r="G73" s="971"/>
      <c r="H73" s="971"/>
      <c r="I73" s="971"/>
      <c r="J73" s="971"/>
      <c r="K73" s="971"/>
      <c r="L73" s="971"/>
      <c r="M73" s="971"/>
      <c r="N73" s="971"/>
      <c r="O73" s="971"/>
      <c r="P73" s="971"/>
      <c r="Q73" s="971"/>
      <c r="R73" s="971"/>
      <c r="S73" s="971"/>
      <c r="T73" s="971"/>
      <c r="U73" s="971"/>
      <c r="V73" s="971"/>
      <c r="W73" s="971"/>
      <c r="X73" s="971"/>
      <c r="Y73" s="971"/>
      <c r="Z73" s="971"/>
      <c r="AA73" s="971"/>
      <c r="AB73" s="971"/>
      <c r="AC73" s="971"/>
      <c r="AD73" s="971"/>
      <c r="AE73" s="971"/>
      <c r="AF73" s="971"/>
      <c r="AG73" s="971"/>
      <c r="AH73" s="971"/>
      <c r="AI73" s="971"/>
      <c r="AJ73" s="971"/>
      <c r="AK73" s="971"/>
      <c r="AL73" s="971"/>
      <c r="AM73" s="971"/>
      <c r="AN73" s="971"/>
      <c r="AO73" s="971"/>
      <c r="AP73" s="972"/>
      <c r="AQ73" s="201"/>
      <c r="AR73" s="201"/>
      <c r="AS73" s="201"/>
      <c r="AT73" s="201"/>
      <c r="AU73" s="201"/>
      <c r="AV73" s="1275" t="str">
        <f ca="1">IF(作業２!E75=1,作業２!E74,"")</f>
        <v/>
      </c>
      <c r="AW73" s="1275"/>
      <c r="AX73" s="1275"/>
      <c r="AY73" s="1275"/>
      <c r="AZ73" s="1275"/>
      <c r="BA73" s="1275"/>
      <c r="BB73" s="1275"/>
      <c r="BC73" s="1275"/>
      <c r="BD73" s="1275"/>
      <c r="BE73" s="1275"/>
      <c r="BF73" s="1275"/>
      <c r="BG73" s="1275"/>
      <c r="BH73" s="1275"/>
      <c r="BI73" s="1275"/>
      <c r="BJ73" s="1275"/>
      <c r="BK73" s="1275"/>
      <c r="BL73" s="1275"/>
      <c r="BM73" s="1275"/>
      <c r="BN73" s="1275"/>
      <c r="BO73" s="1275"/>
      <c r="BP73" s="1275"/>
      <c r="BQ73" s="1275"/>
      <c r="BR73" s="1275"/>
      <c r="BS73" s="1275"/>
      <c r="BT73" s="1275"/>
      <c r="BU73" s="1275"/>
      <c r="BV73" s="21"/>
      <c r="BW73" s="21"/>
      <c r="BX73" s="21"/>
      <c r="BY73" s="1"/>
      <c r="BZ73" s="1283" t="s">
        <v>0</v>
      </c>
      <c r="CA73" s="1284"/>
      <c r="CB73" s="1284"/>
      <c r="CC73" s="1284"/>
      <c r="CD73" s="1284"/>
      <c r="CE73" s="1284"/>
      <c r="CF73" s="1284"/>
      <c r="CG73" s="1284"/>
      <c r="CH73" s="1284"/>
      <c r="CI73" s="1284"/>
      <c r="CJ73" s="1284"/>
      <c r="CK73" s="1284"/>
      <c r="CL73" s="1284"/>
      <c r="CM73" s="1284"/>
      <c r="CN73" s="1284"/>
      <c r="CO73" s="1284"/>
      <c r="CP73" s="1284"/>
      <c r="CQ73" s="1284"/>
      <c r="CR73" s="1285"/>
    </row>
    <row r="74" spans="1:162" ht="39" customHeight="1" x14ac:dyDescent="0.2">
      <c r="E74" s="1276" t="str">
        <f>IF(L14="","",L14)</f>
        <v/>
      </c>
      <c r="F74" s="1277"/>
      <c r="G74" s="1277"/>
      <c r="H74" s="1277"/>
      <c r="I74" s="1277"/>
      <c r="J74" s="1277"/>
      <c r="K74" s="1277"/>
      <c r="L74" s="1277"/>
      <c r="M74" s="1277"/>
      <c r="N74" s="1277"/>
      <c r="O74" s="1277"/>
      <c r="P74" s="1277"/>
      <c r="Q74" s="1277"/>
      <c r="R74" s="1277"/>
      <c r="S74" s="1277"/>
      <c r="T74" s="1277"/>
      <c r="U74" s="1277"/>
      <c r="V74" s="1277"/>
      <c r="W74" s="1277"/>
      <c r="X74" s="1277"/>
      <c r="Y74" s="1277"/>
      <c r="Z74" s="1277"/>
      <c r="AA74" s="1277"/>
      <c r="AB74" s="1277"/>
      <c r="AC74" s="1277"/>
      <c r="AD74" s="1277"/>
      <c r="AE74" s="1277"/>
      <c r="AF74" s="1277"/>
      <c r="AG74" s="1277"/>
      <c r="AH74" s="1277"/>
      <c r="AI74" s="1277"/>
      <c r="AJ74" s="1277"/>
      <c r="AK74" s="1277"/>
      <c r="AL74" s="1277"/>
      <c r="AM74" s="1277"/>
      <c r="AN74" s="1277"/>
      <c r="AO74" s="1277"/>
      <c r="AP74" s="1278"/>
      <c r="AQ74" s="49"/>
      <c r="AR74" s="49"/>
      <c r="AS74" s="49"/>
      <c r="AT74" s="49"/>
      <c r="AU74" s="49"/>
      <c r="AV74" s="1275"/>
      <c r="AW74" s="1275"/>
      <c r="AX74" s="1275"/>
      <c r="AY74" s="1275"/>
      <c r="AZ74" s="1275"/>
      <c r="BA74" s="1275"/>
      <c r="BB74" s="1275"/>
      <c r="BC74" s="1275"/>
      <c r="BD74" s="1275"/>
      <c r="BE74" s="1275"/>
      <c r="BF74" s="1275"/>
      <c r="BG74" s="1275"/>
      <c r="BH74" s="1275"/>
      <c r="BI74" s="1275"/>
      <c r="BJ74" s="1275"/>
      <c r="BK74" s="1275"/>
      <c r="BL74" s="1275"/>
      <c r="BM74" s="1275"/>
      <c r="BN74" s="1275"/>
      <c r="BO74" s="1275"/>
      <c r="BP74" s="1275"/>
      <c r="BQ74" s="1275"/>
      <c r="BR74" s="1275"/>
      <c r="BS74" s="1275"/>
      <c r="BT74" s="1275"/>
      <c r="BU74" s="1275"/>
      <c r="BZ74" s="1286"/>
      <c r="CA74" s="1287"/>
      <c r="CB74" s="1287"/>
      <c r="CC74" s="1287"/>
      <c r="CD74" s="1287"/>
      <c r="CE74" s="1287"/>
      <c r="CF74" s="1287"/>
      <c r="CG74" s="1287"/>
      <c r="CH74" s="1287"/>
      <c r="CI74" s="1287"/>
      <c r="CJ74" s="1287"/>
      <c r="CK74" s="1287"/>
      <c r="CL74" s="1287"/>
      <c r="CM74" s="1287"/>
      <c r="CN74" s="1287"/>
      <c r="CO74" s="1287"/>
      <c r="CP74" s="1287"/>
      <c r="CQ74" s="1287"/>
      <c r="CR74" s="1288"/>
    </row>
    <row r="75" spans="1:162" ht="15" customHeight="1" thickBot="1" x14ac:dyDescent="0.25">
      <c r="E75" s="1279"/>
      <c r="F75" s="1280"/>
      <c r="G75" s="1280"/>
      <c r="H75" s="1280"/>
      <c r="I75" s="1280"/>
      <c r="J75" s="1280"/>
      <c r="K75" s="1280"/>
      <c r="L75" s="1280"/>
      <c r="M75" s="1280"/>
      <c r="N75" s="1280"/>
      <c r="O75" s="1280"/>
      <c r="P75" s="1280"/>
      <c r="Q75" s="1280"/>
      <c r="R75" s="1280"/>
      <c r="S75" s="1280"/>
      <c r="T75" s="1280"/>
      <c r="U75" s="1280"/>
      <c r="V75" s="1280"/>
      <c r="W75" s="1280"/>
      <c r="X75" s="1280"/>
      <c r="Y75" s="1280"/>
      <c r="Z75" s="1280"/>
      <c r="AA75" s="1280"/>
      <c r="AB75" s="1280"/>
      <c r="AC75" s="1280"/>
      <c r="AD75" s="1280"/>
      <c r="AE75" s="1280"/>
      <c r="AF75" s="1280"/>
      <c r="AG75" s="1280"/>
      <c r="AH75" s="1280"/>
      <c r="AI75" s="1280"/>
      <c r="AJ75" s="1280"/>
      <c r="AK75" s="1280"/>
      <c r="AL75" s="1280"/>
      <c r="AM75" s="1280"/>
      <c r="AN75" s="1280"/>
      <c r="AO75" s="1280"/>
      <c r="AP75" s="1281"/>
      <c r="AQ75" s="49"/>
      <c r="AR75" s="49"/>
      <c r="AS75" s="49"/>
      <c r="AT75" s="49"/>
      <c r="AU75" s="49"/>
      <c r="AV75" s="1275"/>
      <c r="AW75" s="1275"/>
      <c r="AX75" s="1275"/>
      <c r="AY75" s="1275"/>
      <c r="AZ75" s="1275"/>
      <c r="BA75" s="1275"/>
      <c r="BB75" s="1275"/>
      <c r="BC75" s="1275"/>
      <c r="BD75" s="1275"/>
      <c r="BE75" s="1275"/>
      <c r="BF75" s="1275"/>
      <c r="BG75" s="1275"/>
      <c r="BH75" s="1275"/>
      <c r="BI75" s="1275"/>
      <c r="BJ75" s="1275"/>
      <c r="BK75" s="1275"/>
      <c r="BL75" s="1275"/>
      <c r="BM75" s="1275"/>
      <c r="BN75" s="1275"/>
      <c r="BO75" s="1275"/>
      <c r="BP75" s="1275"/>
      <c r="BQ75" s="1275"/>
      <c r="BR75" s="1275"/>
      <c r="BS75" s="1275"/>
      <c r="BT75" s="1275"/>
      <c r="BU75" s="1275"/>
    </row>
    <row r="76" spans="1:162" s="3" customFormat="1" ht="15" customHeight="1" thickTop="1" thickBot="1" x14ac:dyDescent="0.25">
      <c r="A76" s="4"/>
      <c r="B76" s="4"/>
      <c r="C76" s="4"/>
      <c r="BI76" s="782" t="str">
        <f ca="1">CONCATENATE("（",作業２!$C$52,作業２!$C$47,"年4月1日～",作業２!$C$56,作業２!$C$49,"年3月31日　単位：円）")</f>
        <v>（令和5年4月1日～令和6年3月31日　単位：円）</v>
      </c>
      <c r="BJ76" s="782"/>
      <c r="BK76" s="782"/>
      <c r="BL76" s="782"/>
      <c r="BM76" s="782"/>
      <c r="BN76" s="782"/>
      <c r="BO76" s="782"/>
      <c r="BP76" s="782"/>
      <c r="BQ76" s="782"/>
      <c r="BR76" s="782"/>
      <c r="BS76" s="782"/>
      <c r="BT76" s="782"/>
      <c r="BU76" s="782"/>
      <c r="BV76" s="782"/>
      <c r="BW76" s="782"/>
      <c r="BX76" s="782"/>
      <c r="BY76" s="782"/>
      <c r="BZ76" s="782"/>
      <c r="CA76" s="782"/>
      <c r="CB76" s="782"/>
      <c r="CC76" s="782"/>
      <c r="CD76" s="782"/>
      <c r="CE76" s="782"/>
      <c r="CF76" s="782"/>
      <c r="CG76" s="782"/>
      <c r="CH76" s="782"/>
      <c r="CI76" s="782"/>
      <c r="CJ76" s="782"/>
      <c r="CK76" s="782"/>
      <c r="CL76" s="782"/>
      <c r="CM76" s="782"/>
      <c r="CN76" s="782"/>
      <c r="CO76" s="782"/>
      <c r="CP76" s="782"/>
      <c r="CQ76" s="782"/>
      <c r="CR76" s="782"/>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row>
    <row r="77" spans="1:162" s="3" customFormat="1" ht="20.100000000000001" customHeight="1" thickTop="1" x14ac:dyDescent="0.2">
      <c r="A77" s="4"/>
      <c r="B77" s="4"/>
      <c r="C77" s="4"/>
      <c r="E77" s="865" t="s">
        <v>153</v>
      </c>
      <c r="F77" s="866"/>
      <c r="G77" s="866"/>
      <c r="H77" s="866"/>
      <c r="I77" s="866"/>
      <c r="J77" s="866"/>
      <c r="K77" s="866"/>
      <c r="L77" s="866"/>
      <c r="M77" s="866"/>
      <c r="N77" s="866"/>
      <c r="O77" s="866"/>
      <c r="P77" s="866"/>
      <c r="Q77" s="866"/>
      <c r="R77" s="866"/>
      <c r="S77" s="866"/>
      <c r="T77" s="866"/>
      <c r="U77" s="866"/>
      <c r="V77" s="866"/>
      <c r="W77" s="866"/>
      <c r="X77" s="867"/>
      <c r="Y77" s="694" t="s">
        <v>181</v>
      </c>
      <c r="Z77" s="695"/>
      <c r="AA77" s="695"/>
      <c r="AB77" s="695"/>
      <c r="AC77" s="695"/>
      <c r="AD77" s="695"/>
      <c r="AE77" s="695"/>
      <c r="AF77" s="695"/>
      <c r="AG77" s="695"/>
      <c r="AH77" s="695"/>
      <c r="AI77" s="695"/>
      <c r="AJ77" s="695"/>
      <c r="AK77" s="695"/>
      <c r="AL77" s="695"/>
      <c r="AM77" s="695"/>
      <c r="AN77" s="695"/>
      <c r="AO77" s="695"/>
      <c r="AP77" s="696"/>
      <c r="AQ77" s="700"/>
      <c r="AR77" s="701"/>
      <c r="AS77" s="701"/>
      <c r="AT77" s="701"/>
      <c r="AU77" s="701"/>
      <c r="AV77" s="701"/>
      <c r="AW77" s="701"/>
      <c r="AX77" s="701"/>
      <c r="AY77" s="701"/>
      <c r="AZ77" s="701"/>
      <c r="BA77" s="701"/>
      <c r="BB77" s="701"/>
      <c r="BC77" s="701"/>
      <c r="BD77" s="701"/>
      <c r="BE77" s="701"/>
      <c r="BF77" s="701"/>
      <c r="BG77" s="701"/>
      <c r="BH77" s="702"/>
      <c r="BI77" s="706" t="s">
        <v>180</v>
      </c>
      <c r="BJ77" s="707"/>
      <c r="BK77" s="707"/>
      <c r="BL77" s="707"/>
      <c r="BM77" s="707"/>
      <c r="BN77" s="707"/>
      <c r="BO77" s="707"/>
      <c r="BP77" s="707"/>
      <c r="BQ77" s="707"/>
      <c r="BR77" s="707"/>
      <c r="BS77" s="707"/>
      <c r="BT77" s="707"/>
      <c r="BU77" s="707"/>
      <c r="BV77" s="707"/>
      <c r="BW77" s="707"/>
      <c r="BX77" s="707"/>
      <c r="BY77" s="707"/>
      <c r="BZ77" s="708"/>
      <c r="CA77" s="709"/>
      <c r="CB77" s="710"/>
      <c r="CC77" s="710"/>
      <c r="CD77" s="710"/>
      <c r="CE77" s="710"/>
      <c r="CF77" s="710"/>
      <c r="CG77" s="710"/>
      <c r="CH77" s="710"/>
      <c r="CI77" s="710"/>
      <c r="CJ77" s="710"/>
      <c r="CK77" s="710"/>
      <c r="CL77" s="710"/>
      <c r="CM77" s="710"/>
      <c r="CN77" s="710"/>
      <c r="CO77" s="710"/>
      <c r="CP77" s="710"/>
      <c r="CQ77" s="710"/>
      <c r="CR77" s="711"/>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row>
    <row r="78" spans="1:162" s="3" customFormat="1" ht="20.100000000000001" customHeight="1" x14ac:dyDescent="0.2">
      <c r="A78" s="4"/>
      <c r="B78" s="4"/>
      <c r="C78" s="4"/>
      <c r="E78" s="868"/>
      <c r="F78" s="869"/>
      <c r="G78" s="869"/>
      <c r="H78" s="869"/>
      <c r="I78" s="869"/>
      <c r="J78" s="869"/>
      <c r="K78" s="869"/>
      <c r="L78" s="869"/>
      <c r="M78" s="869"/>
      <c r="N78" s="869"/>
      <c r="O78" s="869"/>
      <c r="P78" s="869"/>
      <c r="Q78" s="869"/>
      <c r="R78" s="869"/>
      <c r="S78" s="869"/>
      <c r="T78" s="869"/>
      <c r="U78" s="869"/>
      <c r="V78" s="869"/>
      <c r="W78" s="869"/>
      <c r="X78" s="870"/>
      <c r="Y78" s="697"/>
      <c r="Z78" s="698"/>
      <c r="AA78" s="698"/>
      <c r="AB78" s="698"/>
      <c r="AC78" s="698"/>
      <c r="AD78" s="698"/>
      <c r="AE78" s="698"/>
      <c r="AF78" s="698"/>
      <c r="AG78" s="698"/>
      <c r="AH78" s="698"/>
      <c r="AI78" s="698"/>
      <c r="AJ78" s="698"/>
      <c r="AK78" s="698"/>
      <c r="AL78" s="698"/>
      <c r="AM78" s="698"/>
      <c r="AN78" s="698"/>
      <c r="AO78" s="698"/>
      <c r="AP78" s="699"/>
      <c r="AQ78" s="703"/>
      <c r="AR78" s="704"/>
      <c r="AS78" s="704"/>
      <c r="AT78" s="704"/>
      <c r="AU78" s="704"/>
      <c r="AV78" s="704"/>
      <c r="AW78" s="704"/>
      <c r="AX78" s="704"/>
      <c r="AY78" s="704"/>
      <c r="AZ78" s="704"/>
      <c r="BA78" s="704"/>
      <c r="BB78" s="704"/>
      <c r="BC78" s="704"/>
      <c r="BD78" s="704"/>
      <c r="BE78" s="704"/>
      <c r="BF78" s="704"/>
      <c r="BG78" s="704"/>
      <c r="BH78" s="705"/>
      <c r="BI78" s="712" t="str">
        <f>IF(L22="","",L22)</f>
        <v/>
      </c>
      <c r="BJ78" s="713"/>
      <c r="BK78" s="713"/>
      <c r="BL78" s="713"/>
      <c r="BM78" s="713"/>
      <c r="BN78" s="713"/>
      <c r="BO78" s="713"/>
      <c r="BP78" s="713"/>
      <c r="BQ78" s="713"/>
      <c r="BR78" s="713"/>
      <c r="BS78" s="713"/>
      <c r="BT78" s="713"/>
      <c r="BU78" s="713"/>
      <c r="BV78" s="713"/>
      <c r="BW78" s="713"/>
      <c r="BX78" s="713"/>
      <c r="BY78" s="713"/>
      <c r="BZ78" s="714"/>
      <c r="CA78" s="718"/>
      <c r="CB78" s="719"/>
      <c r="CC78" s="719"/>
      <c r="CD78" s="719"/>
      <c r="CE78" s="719"/>
      <c r="CF78" s="719"/>
      <c r="CG78" s="719"/>
      <c r="CH78" s="719"/>
      <c r="CI78" s="719"/>
      <c r="CJ78" s="719"/>
      <c r="CK78" s="719"/>
      <c r="CL78" s="719"/>
      <c r="CM78" s="719"/>
      <c r="CN78" s="719"/>
      <c r="CO78" s="719"/>
      <c r="CP78" s="719"/>
      <c r="CQ78" s="719"/>
      <c r="CR78" s="720"/>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row>
    <row r="79" spans="1:162" s="3" customFormat="1" ht="39.9" customHeight="1" thickBot="1" x14ac:dyDescent="0.25">
      <c r="A79" s="4"/>
      <c r="B79" s="4"/>
      <c r="C79" s="4"/>
      <c r="E79" s="1263"/>
      <c r="F79" s="1264"/>
      <c r="G79" s="1264"/>
      <c r="H79" s="1264"/>
      <c r="I79" s="1264"/>
      <c r="J79" s="1264"/>
      <c r="K79" s="1264"/>
      <c r="L79" s="1264"/>
      <c r="M79" s="1264"/>
      <c r="N79" s="1264"/>
      <c r="O79" s="1264"/>
      <c r="P79" s="1264"/>
      <c r="Q79" s="1264"/>
      <c r="R79" s="1264"/>
      <c r="S79" s="1264"/>
      <c r="T79" s="1264"/>
      <c r="U79" s="1264"/>
      <c r="V79" s="1264"/>
      <c r="W79" s="1264"/>
      <c r="X79" s="1265"/>
      <c r="Y79" s="1269" t="s">
        <v>179</v>
      </c>
      <c r="Z79" s="1270"/>
      <c r="AA79" s="1270"/>
      <c r="AB79" s="1270"/>
      <c r="AC79" s="1270"/>
      <c r="AD79" s="1270"/>
      <c r="AE79" s="1270"/>
      <c r="AF79" s="1270"/>
      <c r="AG79" s="1270"/>
      <c r="AH79" s="1270"/>
      <c r="AI79" s="1270"/>
      <c r="AJ79" s="1270"/>
      <c r="AK79" s="1270"/>
      <c r="AL79" s="1270"/>
      <c r="AM79" s="1270"/>
      <c r="AN79" s="1270"/>
      <c r="AO79" s="1270"/>
      <c r="AP79" s="1271"/>
      <c r="AQ79" s="1272"/>
      <c r="AR79" s="1273"/>
      <c r="AS79" s="1273"/>
      <c r="AT79" s="1273"/>
      <c r="AU79" s="1273"/>
      <c r="AV79" s="1273"/>
      <c r="AW79" s="1273"/>
      <c r="AX79" s="1273"/>
      <c r="AY79" s="1273"/>
      <c r="AZ79" s="1273"/>
      <c r="BA79" s="1273"/>
      <c r="BB79" s="1273"/>
      <c r="BC79" s="1273"/>
      <c r="BD79" s="1273"/>
      <c r="BE79" s="1273"/>
      <c r="BF79" s="1273"/>
      <c r="BG79" s="1273"/>
      <c r="BH79" s="1274"/>
      <c r="BI79" s="1266"/>
      <c r="BJ79" s="1267"/>
      <c r="BK79" s="1267"/>
      <c r="BL79" s="1267"/>
      <c r="BM79" s="1267"/>
      <c r="BN79" s="1267"/>
      <c r="BO79" s="1267"/>
      <c r="BP79" s="1267"/>
      <c r="BQ79" s="1267"/>
      <c r="BR79" s="1267"/>
      <c r="BS79" s="1267"/>
      <c r="BT79" s="1267"/>
      <c r="BU79" s="1267"/>
      <c r="BV79" s="1267"/>
      <c r="BW79" s="1267"/>
      <c r="BX79" s="1267"/>
      <c r="BY79" s="1267"/>
      <c r="BZ79" s="1268"/>
      <c r="CA79" s="1312"/>
      <c r="CB79" s="1313"/>
      <c r="CC79" s="1313"/>
      <c r="CD79" s="1313"/>
      <c r="CE79" s="1313"/>
      <c r="CF79" s="1313"/>
      <c r="CG79" s="1313"/>
      <c r="CH79" s="1313"/>
      <c r="CI79" s="1313"/>
      <c r="CJ79" s="1313"/>
      <c r="CK79" s="1313"/>
      <c r="CL79" s="1313"/>
      <c r="CM79" s="1313"/>
      <c r="CN79" s="1313"/>
      <c r="CO79" s="1313"/>
      <c r="CP79" s="1313"/>
      <c r="CQ79" s="1313"/>
      <c r="CR79" s="131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row>
    <row r="80" spans="1:162" s="3" customFormat="1" ht="30.9" customHeight="1" x14ac:dyDescent="0.2">
      <c r="A80" s="4"/>
      <c r="B80" s="4"/>
      <c r="C80" s="4"/>
      <c r="E80" s="856" t="s">
        <v>184</v>
      </c>
      <c r="F80" s="857"/>
      <c r="G80" s="857"/>
      <c r="H80" s="857"/>
      <c r="I80" s="857"/>
      <c r="J80" s="857"/>
      <c r="K80" s="857"/>
      <c r="L80" s="857"/>
      <c r="M80" s="857"/>
      <c r="N80" s="857"/>
      <c r="O80" s="857"/>
      <c r="P80" s="857"/>
      <c r="Q80" s="857"/>
      <c r="R80" s="857"/>
      <c r="S80" s="857"/>
      <c r="T80" s="857"/>
      <c r="U80" s="857"/>
      <c r="V80" s="857"/>
      <c r="W80" s="857"/>
      <c r="X80" s="858"/>
      <c r="Y80" s="859" t="str">
        <f>IF(BI86="","",BI86)</f>
        <v/>
      </c>
      <c r="Z80" s="860"/>
      <c r="AA80" s="860"/>
      <c r="AB80" s="860"/>
      <c r="AC80" s="860"/>
      <c r="AD80" s="860"/>
      <c r="AE80" s="860"/>
      <c r="AF80" s="860"/>
      <c r="AG80" s="860"/>
      <c r="AH80" s="860"/>
      <c r="AI80" s="860"/>
      <c r="AJ80" s="860"/>
      <c r="AK80" s="860"/>
      <c r="AL80" s="860"/>
      <c r="AM80" s="860"/>
      <c r="AN80" s="860"/>
      <c r="AO80" s="860"/>
      <c r="AP80" s="861"/>
      <c r="AQ80" s="973"/>
      <c r="AR80" s="930"/>
      <c r="AS80" s="930"/>
      <c r="AT80" s="930"/>
      <c r="AU80" s="930"/>
      <c r="AV80" s="930"/>
      <c r="AW80" s="930"/>
      <c r="AX80" s="930"/>
      <c r="AY80" s="930"/>
      <c r="AZ80" s="930"/>
      <c r="BA80" s="930"/>
      <c r="BB80" s="930"/>
      <c r="BC80" s="930"/>
      <c r="BD80" s="930"/>
      <c r="BE80" s="930"/>
      <c r="BF80" s="930"/>
      <c r="BG80" s="930"/>
      <c r="BH80" s="974"/>
      <c r="BI80" s="859" t="str">
        <f>IF(BI86="","",BI86)</f>
        <v/>
      </c>
      <c r="BJ80" s="860"/>
      <c r="BK80" s="860"/>
      <c r="BL80" s="860"/>
      <c r="BM80" s="860"/>
      <c r="BN80" s="860"/>
      <c r="BO80" s="860"/>
      <c r="BP80" s="860"/>
      <c r="BQ80" s="860"/>
      <c r="BR80" s="860"/>
      <c r="BS80" s="860"/>
      <c r="BT80" s="860"/>
      <c r="BU80" s="860"/>
      <c r="BV80" s="860"/>
      <c r="BW80" s="860"/>
      <c r="BX80" s="860"/>
      <c r="BY80" s="860"/>
      <c r="BZ80" s="861"/>
      <c r="CA80" s="930"/>
      <c r="CB80" s="930"/>
      <c r="CC80" s="930"/>
      <c r="CD80" s="930"/>
      <c r="CE80" s="930"/>
      <c r="CF80" s="930"/>
      <c r="CG80" s="930"/>
      <c r="CH80" s="930"/>
      <c r="CI80" s="930"/>
      <c r="CJ80" s="930"/>
      <c r="CK80" s="930"/>
      <c r="CL80" s="930"/>
      <c r="CM80" s="930"/>
      <c r="CN80" s="930"/>
      <c r="CO80" s="930"/>
      <c r="CP80" s="930"/>
      <c r="CQ80" s="930"/>
      <c r="CR80" s="931"/>
      <c r="CS80" s="4">
        <f>IF(BI80="",0,BI80)</f>
        <v>0</v>
      </c>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row>
    <row r="81" spans="1:162" s="3" customFormat="1" ht="30.9" customHeight="1" x14ac:dyDescent="0.2">
      <c r="A81" s="4"/>
      <c r="B81" s="4"/>
      <c r="C81" s="4"/>
      <c r="E81" s="606" t="s">
        <v>212</v>
      </c>
      <c r="F81" s="580"/>
      <c r="G81" s="581"/>
      <c r="H81" s="849" t="s">
        <v>185</v>
      </c>
      <c r="I81" s="850"/>
      <c r="J81" s="850"/>
      <c r="K81" s="1042" t="s">
        <v>186</v>
      </c>
      <c r="L81" s="1042"/>
      <c r="M81" s="1042"/>
      <c r="N81" s="1042"/>
      <c r="O81" s="1042"/>
      <c r="P81" s="1042"/>
      <c r="Q81" s="1042"/>
      <c r="R81" s="1042"/>
      <c r="S81" s="1042"/>
      <c r="T81" s="1042"/>
      <c r="U81" s="1042"/>
      <c r="V81" s="1042"/>
      <c r="W81" s="1042"/>
      <c r="X81" s="1043"/>
      <c r="Y81" s="833"/>
      <c r="Z81" s="834"/>
      <c r="AA81" s="834"/>
      <c r="AB81" s="834"/>
      <c r="AC81" s="834"/>
      <c r="AD81" s="834"/>
      <c r="AE81" s="834"/>
      <c r="AF81" s="834"/>
      <c r="AG81" s="834"/>
      <c r="AH81" s="834"/>
      <c r="AI81" s="834"/>
      <c r="AJ81" s="834"/>
      <c r="AK81" s="834"/>
      <c r="AL81" s="834"/>
      <c r="AM81" s="834"/>
      <c r="AN81" s="834"/>
      <c r="AO81" s="834"/>
      <c r="AP81" s="835"/>
      <c r="AQ81" s="975"/>
      <c r="AR81" s="976"/>
      <c r="AS81" s="976"/>
      <c r="AT81" s="976"/>
      <c r="AU81" s="976"/>
      <c r="AV81" s="976"/>
      <c r="AW81" s="976"/>
      <c r="AX81" s="976"/>
      <c r="AY81" s="976"/>
      <c r="AZ81" s="976"/>
      <c r="BA81" s="976"/>
      <c r="BB81" s="976"/>
      <c r="BC81" s="976"/>
      <c r="BD81" s="976"/>
      <c r="BE81" s="976"/>
      <c r="BF81" s="976"/>
      <c r="BG81" s="976"/>
      <c r="BH81" s="977"/>
      <c r="BI81" s="833"/>
      <c r="BJ81" s="834"/>
      <c r="BK81" s="834"/>
      <c r="BL81" s="834"/>
      <c r="BM81" s="834"/>
      <c r="BN81" s="834"/>
      <c r="BO81" s="834"/>
      <c r="BP81" s="834"/>
      <c r="BQ81" s="834"/>
      <c r="BR81" s="834"/>
      <c r="BS81" s="834"/>
      <c r="BT81" s="834"/>
      <c r="BU81" s="834"/>
      <c r="BV81" s="834"/>
      <c r="BW81" s="834"/>
      <c r="BX81" s="834"/>
      <c r="BY81" s="834"/>
      <c r="BZ81" s="835"/>
      <c r="CA81" s="976"/>
      <c r="CB81" s="976"/>
      <c r="CC81" s="976"/>
      <c r="CD81" s="976"/>
      <c r="CE81" s="976"/>
      <c r="CF81" s="976"/>
      <c r="CG81" s="976"/>
      <c r="CH81" s="976"/>
      <c r="CI81" s="976"/>
      <c r="CJ81" s="976"/>
      <c r="CK81" s="976"/>
      <c r="CL81" s="976"/>
      <c r="CM81" s="976"/>
      <c r="CN81" s="976"/>
      <c r="CO81" s="976"/>
      <c r="CP81" s="976"/>
      <c r="CQ81" s="976"/>
      <c r="CR81" s="98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row>
    <row r="82" spans="1:162" s="3" customFormat="1" ht="30.9" customHeight="1" x14ac:dyDescent="0.2">
      <c r="A82" s="4"/>
      <c r="B82" s="4"/>
      <c r="C82" s="4"/>
      <c r="E82" s="582"/>
      <c r="F82" s="583"/>
      <c r="G82" s="584"/>
      <c r="H82" s="843" t="s">
        <v>35</v>
      </c>
      <c r="I82" s="844"/>
      <c r="J82" s="844"/>
      <c r="K82" s="1048" t="s">
        <v>187</v>
      </c>
      <c r="L82" s="1048"/>
      <c r="M82" s="1048"/>
      <c r="N82" s="1048"/>
      <c r="O82" s="1048"/>
      <c r="P82" s="1048"/>
      <c r="Q82" s="1048"/>
      <c r="R82" s="1048"/>
      <c r="S82" s="1048"/>
      <c r="T82" s="1048"/>
      <c r="U82" s="1048"/>
      <c r="V82" s="1048"/>
      <c r="W82" s="1048"/>
      <c r="X82" s="1049"/>
      <c r="Y82" s="820"/>
      <c r="Z82" s="821"/>
      <c r="AA82" s="821"/>
      <c r="AB82" s="821"/>
      <c r="AC82" s="821"/>
      <c r="AD82" s="821"/>
      <c r="AE82" s="821"/>
      <c r="AF82" s="821"/>
      <c r="AG82" s="821"/>
      <c r="AH82" s="821"/>
      <c r="AI82" s="821"/>
      <c r="AJ82" s="821"/>
      <c r="AK82" s="821"/>
      <c r="AL82" s="821"/>
      <c r="AM82" s="821"/>
      <c r="AN82" s="821"/>
      <c r="AO82" s="821"/>
      <c r="AP82" s="822"/>
      <c r="AQ82" s="815"/>
      <c r="AR82" s="816"/>
      <c r="AS82" s="816"/>
      <c r="AT82" s="816"/>
      <c r="AU82" s="816"/>
      <c r="AV82" s="816"/>
      <c r="AW82" s="816"/>
      <c r="AX82" s="816"/>
      <c r="AY82" s="816"/>
      <c r="AZ82" s="816"/>
      <c r="BA82" s="816"/>
      <c r="BB82" s="816"/>
      <c r="BC82" s="816"/>
      <c r="BD82" s="816"/>
      <c r="BE82" s="816"/>
      <c r="BF82" s="816"/>
      <c r="BG82" s="816"/>
      <c r="BH82" s="817"/>
      <c r="BI82" s="820"/>
      <c r="BJ82" s="821"/>
      <c r="BK82" s="821"/>
      <c r="BL82" s="821"/>
      <c r="BM82" s="821"/>
      <c r="BN82" s="821"/>
      <c r="BO82" s="821"/>
      <c r="BP82" s="821"/>
      <c r="BQ82" s="821"/>
      <c r="BR82" s="821"/>
      <c r="BS82" s="821"/>
      <c r="BT82" s="821"/>
      <c r="BU82" s="821"/>
      <c r="BV82" s="821"/>
      <c r="BW82" s="821"/>
      <c r="BX82" s="821"/>
      <c r="BY82" s="821"/>
      <c r="BZ82" s="822"/>
      <c r="CA82" s="816"/>
      <c r="CB82" s="816"/>
      <c r="CC82" s="816"/>
      <c r="CD82" s="816"/>
      <c r="CE82" s="816"/>
      <c r="CF82" s="816"/>
      <c r="CG82" s="816"/>
      <c r="CH82" s="816"/>
      <c r="CI82" s="816"/>
      <c r="CJ82" s="816"/>
      <c r="CK82" s="816"/>
      <c r="CL82" s="816"/>
      <c r="CM82" s="816"/>
      <c r="CN82" s="816"/>
      <c r="CO82" s="816"/>
      <c r="CP82" s="816"/>
      <c r="CQ82" s="816"/>
      <c r="CR82" s="823"/>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row>
    <row r="83" spans="1:162" s="3" customFormat="1" ht="30.9" customHeight="1" x14ac:dyDescent="0.2">
      <c r="A83" s="4"/>
      <c r="B83" s="4"/>
      <c r="C83" s="4"/>
      <c r="E83" s="582"/>
      <c r="F83" s="583"/>
      <c r="G83" s="584"/>
      <c r="H83" s="843" t="s">
        <v>36</v>
      </c>
      <c r="I83" s="844"/>
      <c r="J83" s="844"/>
      <c r="K83" s="1048" t="s">
        <v>188</v>
      </c>
      <c r="L83" s="1048"/>
      <c r="M83" s="1048"/>
      <c r="N83" s="1048"/>
      <c r="O83" s="1048"/>
      <c r="P83" s="1048"/>
      <c r="Q83" s="1048"/>
      <c r="R83" s="1048"/>
      <c r="S83" s="1048"/>
      <c r="T83" s="1048"/>
      <c r="U83" s="1048"/>
      <c r="V83" s="1048"/>
      <c r="W83" s="1048"/>
      <c r="X83" s="1049"/>
      <c r="Y83" s="820"/>
      <c r="Z83" s="821"/>
      <c r="AA83" s="821"/>
      <c r="AB83" s="821"/>
      <c r="AC83" s="821"/>
      <c r="AD83" s="821"/>
      <c r="AE83" s="821"/>
      <c r="AF83" s="821"/>
      <c r="AG83" s="821"/>
      <c r="AH83" s="821"/>
      <c r="AI83" s="821"/>
      <c r="AJ83" s="821"/>
      <c r="AK83" s="821"/>
      <c r="AL83" s="821"/>
      <c r="AM83" s="821"/>
      <c r="AN83" s="821"/>
      <c r="AO83" s="821"/>
      <c r="AP83" s="822"/>
      <c r="AQ83" s="815"/>
      <c r="AR83" s="816"/>
      <c r="AS83" s="816"/>
      <c r="AT83" s="816"/>
      <c r="AU83" s="816"/>
      <c r="AV83" s="816"/>
      <c r="AW83" s="816"/>
      <c r="AX83" s="816"/>
      <c r="AY83" s="816"/>
      <c r="AZ83" s="816"/>
      <c r="BA83" s="816"/>
      <c r="BB83" s="816"/>
      <c r="BC83" s="816"/>
      <c r="BD83" s="816"/>
      <c r="BE83" s="816"/>
      <c r="BF83" s="816"/>
      <c r="BG83" s="816"/>
      <c r="BH83" s="817"/>
      <c r="BI83" s="820"/>
      <c r="BJ83" s="821"/>
      <c r="BK83" s="821"/>
      <c r="BL83" s="821"/>
      <c r="BM83" s="821"/>
      <c r="BN83" s="821"/>
      <c r="BO83" s="821"/>
      <c r="BP83" s="821"/>
      <c r="BQ83" s="821"/>
      <c r="BR83" s="821"/>
      <c r="BS83" s="821"/>
      <c r="BT83" s="821"/>
      <c r="BU83" s="821"/>
      <c r="BV83" s="821"/>
      <c r="BW83" s="821"/>
      <c r="BX83" s="821"/>
      <c r="BY83" s="821"/>
      <c r="BZ83" s="822"/>
      <c r="CA83" s="816"/>
      <c r="CB83" s="816"/>
      <c r="CC83" s="816"/>
      <c r="CD83" s="816"/>
      <c r="CE83" s="816"/>
      <c r="CF83" s="816"/>
      <c r="CG83" s="816"/>
      <c r="CH83" s="816"/>
      <c r="CI83" s="816"/>
      <c r="CJ83" s="816"/>
      <c r="CK83" s="816"/>
      <c r="CL83" s="816"/>
      <c r="CM83" s="816"/>
      <c r="CN83" s="816"/>
      <c r="CO83" s="816"/>
      <c r="CP83" s="816"/>
      <c r="CQ83" s="816"/>
      <c r="CR83" s="823"/>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row>
    <row r="84" spans="1:162" s="3" customFormat="1" ht="30.9" customHeight="1" x14ac:dyDescent="0.2">
      <c r="A84" s="4"/>
      <c r="B84" s="4"/>
      <c r="C84" s="4"/>
      <c r="E84" s="582"/>
      <c r="F84" s="583"/>
      <c r="G84" s="584"/>
      <c r="H84" s="843" t="s">
        <v>49</v>
      </c>
      <c r="I84" s="844"/>
      <c r="J84" s="844"/>
      <c r="K84" s="1048" t="s">
        <v>189</v>
      </c>
      <c r="L84" s="1048"/>
      <c r="M84" s="1048"/>
      <c r="N84" s="1048"/>
      <c r="O84" s="1048"/>
      <c r="P84" s="1048"/>
      <c r="Q84" s="1048"/>
      <c r="R84" s="1048"/>
      <c r="S84" s="1048"/>
      <c r="T84" s="1048"/>
      <c r="U84" s="1048"/>
      <c r="V84" s="1048"/>
      <c r="W84" s="1048"/>
      <c r="X84" s="1049"/>
      <c r="Y84" s="820"/>
      <c r="Z84" s="821"/>
      <c r="AA84" s="821"/>
      <c r="AB84" s="821"/>
      <c r="AC84" s="821"/>
      <c r="AD84" s="821"/>
      <c r="AE84" s="821"/>
      <c r="AF84" s="821"/>
      <c r="AG84" s="821"/>
      <c r="AH84" s="821"/>
      <c r="AI84" s="821"/>
      <c r="AJ84" s="821"/>
      <c r="AK84" s="821"/>
      <c r="AL84" s="821"/>
      <c r="AM84" s="821"/>
      <c r="AN84" s="821"/>
      <c r="AO84" s="821"/>
      <c r="AP84" s="822"/>
      <c r="AQ84" s="815"/>
      <c r="AR84" s="816"/>
      <c r="AS84" s="816"/>
      <c r="AT84" s="816"/>
      <c r="AU84" s="816"/>
      <c r="AV84" s="816"/>
      <c r="AW84" s="816"/>
      <c r="AX84" s="816"/>
      <c r="AY84" s="816"/>
      <c r="AZ84" s="816"/>
      <c r="BA84" s="816"/>
      <c r="BB84" s="816"/>
      <c r="BC84" s="816"/>
      <c r="BD84" s="816"/>
      <c r="BE84" s="816"/>
      <c r="BF84" s="816"/>
      <c r="BG84" s="816"/>
      <c r="BH84" s="817"/>
      <c r="BI84" s="820"/>
      <c r="BJ84" s="821"/>
      <c r="BK84" s="821"/>
      <c r="BL84" s="821"/>
      <c r="BM84" s="821"/>
      <c r="BN84" s="821"/>
      <c r="BO84" s="821"/>
      <c r="BP84" s="821"/>
      <c r="BQ84" s="821"/>
      <c r="BR84" s="821"/>
      <c r="BS84" s="821"/>
      <c r="BT84" s="821"/>
      <c r="BU84" s="821"/>
      <c r="BV84" s="821"/>
      <c r="BW84" s="821"/>
      <c r="BX84" s="821"/>
      <c r="BY84" s="821"/>
      <c r="BZ84" s="822"/>
      <c r="CA84" s="816"/>
      <c r="CB84" s="816"/>
      <c r="CC84" s="816"/>
      <c r="CD84" s="816"/>
      <c r="CE84" s="816"/>
      <c r="CF84" s="816"/>
      <c r="CG84" s="816"/>
      <c r="CH84" s="816"/>
      <c r="CI84" s="816"/>
      <c r="CJ84" s="816"/>
      <c r="CK84" s="816"/>
      <c r="CL84" s="816"/>
      <c r="CM84" s="816"/>
      <c r="CN84" s="816"/>
      <c r="CO84" s="816"/>
      <c r="CP84" s="816"/>
      <c r="CQ84" s="816"/>
      <c r="CR84" s="823"/>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row>
    <row r="85" spans="1:162" s="3" customFormat="1" ht="30.9" customHeight="1" x14ac:dyDescent="0.2">
      <c r="A85" s="4"/>
      <c r="B85" s="4"/>
      <c r="C85" s="4"/>
      <c r="E85" s="582"/>
      <c r="F85" s="583"/>
      <c r="G85" s="584"/>
      <c r="H85" s="843" t="s">
        <v>59</v>
      </c>
      <c r="I85" s="844"/>
      <c r="J85" s="844"/>
      <c r="K85" s="1048" t="s">
        <v>190</v>
      </c>
      <c r="L85" s="1048"/>
      <c r="M85" s="1048"/>
      <c r="N85" s="1048"/>
      <c r="O85" s="1048"/>
      <c r="P85" s="1048"/>
      <c r="Q85" s="1048"/>
      <c r="R85" s="1048"/>
      <c r="S85" s="1048"/>
      <c r="T85" s="1048"/>
      <c r="U85" s="1048"/>
      <c r="V85" s="1048"/>
      <c r="W85" s="1048"/>
      <c r="X85" s="1049"/>
      <c r="Y85" s="820"/>
      <c r="Z85" s="821"/>
      <c r="AA85" s="821"/>
      <c r="AB85" s="821"/>
      <c r="AC85" s="821"/>
      <c r="AD85" s="821"/>
      <c r="AE85" s="821"/>
      <c r="AF85" s="821"/>
      <c r="AG85" s="821"/>
      <c r="AH85" s="821"/>
      <c r="AI85" s="821"/>
      <c r="AJ85" s="821"/>
      <c r="AK85" s="821"/>
      <c r="AL85" s="821"/>
      <c r="AM85" s="821"/>
      <c r="AN85" s="821"/>
      <c r="AO85" s="821"/>
      <c r="AP85" s="822"/>
      <c r="AQ85" s="815"/>
      <c r="AR85" s="816"/>
      <c r="AS85" s="816"/>
      <c r="AT85" s="816"/>
      <c r="AU85" s="816"/>
      <c r="AV85" s="816"/>
      <c r="AW85" s="816"/>
      <c r="AX85" s="816"/>
      <c r="AY85" s="816"/>
      <c r="AZ85" s="816"/>
      <c r="BA85" s="816"/>
      <c r="BB85" s="816"/>
      <c r="BC85" s="816"/>
      <c r="BD85" s="816"/>
      <c r="BE85" s="816"/>
      <c r="BF85" s="816"/>
      <c r="BG85" s="816"/>
      <c r="BH85" s="817"/>
      <c r="BI85" s="820"/>
      <c r="BJ85" s="821"/>
      <c r="BK85" s="821"/>
      <c r="BL85" s="821"/>
      <c r="BM85" s="821"/>
      <c r="BN85" s="821"/>
      <c r="BO85" s="821"/>
      <c r="BP85" s="821"/>
      <c r="BQ85" s="821"/>
      <c r="BR85" s="821"/>
      <c r="BS85" s="821"/>
      <c r="BT85" s="821"/>
      <c r="BU85" s="821"/>
      <c r="BV85" s="821"/>
      <c r="BW85" s="821"/>
      <c r="BX85" s="821"/>
      <c r="BY85" s="821"/>
      <c r="BZ85" s="822"/>
      <c r="CA85" s="816"/>
      <c r="CB85" s="816"/>
      <c r="CC85" s="816"/>
      <c r="CD85" s="816"/>
      <c r="CE85" s="816"/>
      <c r="CF85" s="816"/>
      <c r="CG85" s="816"/>
      <c r="CH85" s="816"/>
      <c r="CI85" s="816"/>
      <c r="CJ85" s="816"/>
      <c r="CK85" s="816"/>
      <c r="CL85" s="816"/>
      <c r="CM85" s="816"/>
      <c r="CN85" s="816"/>
      <c r="CO85" s="816"/>
      <c r="CP85" s="816"/>
      <c r="CQ85" s="816"/>
      <c r="CR85" s="823"/>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row>
    <row r="86" spans="1:162" s="3" customFormat="1" ht="30.9" customHeight="1" thickBot="1" x14ac:dyDescent="0.25">
      <c r="A86" s="4"/>
      <c r="B86" s="4"/>
      <c r="C86" s="4"/>
      <c r="E86" s="989"/>
      <c r="F86" s="990"/>
      <c r="G86" s="991"/>
      <c r="H86" s="836" t="s">
        <v>60</v>
      </c>
      <c r="I86" s="831"/>
      <c r="J86" s="831"/>
      <c r="K86" s="1046" t="s">
        <v>191</v>
      </c>
      <c r="L86" s="1046"/>
      <c r="M86" s="1046"/>
      <c r="N86" s="1046"/>
      <c r="O86" s="1046"/>
      <c r="P86" s="1046"/>
      <c r="Q86" s="1046"/>
      <c r="R86" s="1046"/>
      <c r="S86" s="1046"/>
      <c r="T86" s="1046"/>
      <c r="U86" s="1046"/>
      <c r="V86" s="1046"/>
      <c r="W86" s="1046"/>
      <c r="X86" s="1047"/>
      <c r="Y86" s="827" t="str">
        <f>IF(BI86="","",BI86)</f>
        <v/>
      </c>
      <c r="Z86" s="828"/>
      <c r="AA86" s="828"/>
      <c r="AB86" s="828"/>
      <c r="AC86" s="828"/>
      <c r="AD86" s="828"/>
      <c r="AE86" s="828"/>
      <c r="AF86" s="828"/>
      <c r="AG86" s="828"/>
      <c r="AH86" s="828"/>
      <c r="AI86" s="828"/>
      <c r="AJ86" s="828"/>
      <c r="AK86" s="828"/>
      <c r="AL86" s="828"/>
      <c r="AM86" s="828"/>
      <c r="AN86" s="828"/>
      <c r="AO86" s="828"/>
      <c r="AP86" s="829"/>
      <c r="AQ86" s="824"/>
      <c r="AR86" s="825"/>
      <c r="AS86" s="825"/>
      <c r="AT86" s="825"/>
      <c r="AU86" s="825"/>
      <c r="AV86" s="825"/>
      <c r="AW86" s="825"/>
      <c r="AX86" s="825"/>
      <c r="AY86" s="825"/>
      <c r="AZ86" s="825"/>
      <c r="BA86" s="825"/>
      <c r="BB86" s="825"/>
      <c r="BC86" s="825"/>
      <c r="BD86" s="825"/>
      <c r="BE86" s="825"/>
      <c r="BF86" s="825"/>
      <c r="BG86" s="825"/>
      <c r="BH86" s="826"/>
      <c r="BI86" s="827" t="str">
        <f>IF(作業３!E29+作業３!E32+作業３!E35+作業３!E38+作業３!E39+作業３!E41+作業３!E42+作業３!E43=0,"",作業３!E29+作業３!E32+作業３!E35+作業３!E38+作業３!E39+作業３!E41+作業３!E42+作業３!E43)</f>
        <v/>
      </c>
      <c r="BJ86" s="828"/>
      <c r="BK86" s="828"/>
      <c r="BL86" s="828"/>
      <c r="BM86" s="828"/>
      <c r="BN86" s="828"/>
      <c r="BO86" s="828"/>
      <c r="BP86" s="828"/>
      <c r="BQ86" s="828"/>
      <c r="BR86" s="828"/>
      <c r="BS86" s="828"/>
      <c r="BT86" s="828"/>
      <c r="BU86" s="828"/>
      <c r="BV86" s="828"/>
      <c r="BW86" s="828"/>
      <c r="BX86" s="828"/>
      <c r="BY86" s="828"/>
      <c r="BZ86" s="829"/>
      <c r="CA86" s="825"/>
      <c r="CB86" s="825"/>
      <c r="CC86" s="825"/>
      <c r="CD86" s="825"/>
      <c r="CE86" s="825"/>
      <c r="CF86" s="825"/>
      <c r="CG86" s="825"/>
      <c r="CH86" s="825"/>
      <c r="CI86" s="825"/>
      <c r="CJ86" s="825"/>
      <c r="CK86" s="825"/>
      <c r="CL86" s="825"/>
      <c r="CM86" s="825"/>
      <c r="CN86" s="825"/>
      <c r="CO86" s="825"/>
      <c r="CP86" s="825"/>
      <c r="CQ86" s="825"/>
      <c r="CR86" s="830"/>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row>
    <row r="87" spans="1:162" s="3" customFormat="1" ht="30.9" customHeight="1" x14ac:dyDescent="0.2">
      <c r="A87" s="4"/>
      <c r="B87" s="4"/>
      <c r="C87" s="4"/>
      <c r="E87" s="856" t="s">
        <v>192</v>
      </c>
      <c r="F87" s="857"/>
      <c r="G87" s="857"/>
      <c r="H87" s="857"/>
      <c r="I87" s="857"/>
      <c r="J87" s="857"/>
      <c r="K87" s="857"/>
      <c r="L87" s="857"/>
      <c r="M87" s="857"/>
      <c r="N87" s="857"/>
      <c r="O87" s="857"/>
      <c r="P87" s="857"/>
      <c r="Q87" s="857"/>
      <c r="R87" s="857"/>
      <c r="S87" s="857"/>
      <c r="T87" s="857"/>
      <c r="U87" s="857"/>
      <c r="V87" s="857"/>
      <c r="W87" s="857"/>
      <c r="X87" s="858"/>
      <c r="Y87" s="859"/>
      <c r="Z87" s="860"/>
      <c r="AA87" s="860"/>
      <c r="AB87" s="860"/>
      <c r="AC87" s="860"/>
      <c r="AD87" s="860"/>
      <c r="AE87" s="860"/>
      <c r="AF87" s="860"/>
      <c r="AG87" s="860"/>
      <c r="AH87" s="860"/>
      <c r="AI87" s="860"/>
      <c r="AJ87" s="860"/>
      <c r="AK87" s="860"/>
      <c r="AL87" s="860"/>
      <c r="AM87" s="860"/>
      <c r="AN87" s="860"/>
      <c r="AO87" s="860"/>
      <c r="AP87" s="861"/>
      <c r="AQ87" s="973"/>
      <c r="AR87" s="930"/>
      <c r="AS87" s="930"/>
      <c r="AT87" s="930"/>
      <c r="AU87" s="930"/>
      <c r="AV87" s="930"/>
      <c r="AW87" s="930"/>
      <c r="AX87" s="930"/>
      <c r="AY87" s="930"/>
      <c r="AZ87" s="930"/>
      <c r="BA87" s="930"/>
      <c r="BB87" s="930"/>
      <c r="BC87" s="930"/>
      <c r="BD87" s="930"/>
      <c r="BE87" s="930"/>
      <c r="BF87" s="930"/>
      <c r="BG87" s="930"/>
      <c r="BH87" s="974"/>
      <c r="BI87" s="859"/>
      <c r="BJ87" s="860"/>
      <c r="BK87" s="860"/>
      <c r="BL87" s="860"/>
      <c r="BM87" s="860"/>
      <c r="BN87" s="860"/>
      <c r="BO87" s="860"/>
      <c r="BP87" s="860"/>
      <c r="BQ87" s="860"/>
      <c r="BR87" s="860"/>
      <c r="BS87" s="860"/>
      <c r="BT87" s="860"/>
      <c r="BU87" s="860"/>
      <c r="BV87" s="860"/>
      <c r="BW87" s="860"/>
      <c r="BX87" s="860"/>
      <c r="BY87" s="860"/>
      <c r="BZ87" s="861"/>
      <c r="CA87" s="930"/>
      <c r="CB87" s="930"/>
      <c r="CC87" s="930"/>
      <c r="CD87" s="930"/>
      <c r="CE87" s="930"/>
      <c r="CF87" s="930"/>
      <c r="CG87" s="930"/>
      <c r="CH87" s="930"/>
      <c r="CI87" s="930"/>
      <c r="CJ87" s="930"/>
      <c r="CK87" s="930"/>
      <c r="CL87" s="930"/>
      <c r="CM87" s="930"/>
      <c r="CN87" s="930"/>
      <c r="CO87" s="930"/>
      <c r="CP87" s="930"/>
      <c r="CQ87" s="930"/>
      <c r="CR87" s="931"/>
      <c r="CS87" s="4">
        <f>IF(BI87="",0,BI87)</f>
        <v>0</v>
      </c>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row>
    <row r="88" spans="1:162" s="3" customFormat="1" ht="30.9" customHeight="1" x14ac:dyDescent="0.2">
      <c r="A88" s="4"/>
      <c r="B88" s="4"/>
      <c r="C88" s="4"/>
      <c r="E88" s="606" t="s">
        <v>212</v>
      </c>
      <c r="F88" s="580"/>
      <c r="G88" s="581"/>
      <c r="H88" s="849" t="s">
        <v>185</v>
      </c>
      <c r="I88" s="850"/>
      <c r="J88" s="850"/>
      <c r="K88" s="1042" t="s">
        <v>193</v>
      </c>
      <c r="L88" s="1042"/>
      <c r="M88" s="1042"/>
      <c r="N88" s="1042"/>
      <c r="O88" s="1042"/>
      <c r="P88" s="1042"/>
      <c r="Q88" s="1042"/>
      <c r="R88" s="1042"/>
      <c r="S88" s="1042"/>
      <c r="T88" s="1042"/>
      <c r="U88" s="1042"/>
      <c r="V88" s="1042"/>
      <c r="W88" s="1042"/>
      <c r="X88" s="1043"/>
      <c r="Y88" s="833"/>
      <c r="Z88" s="834"/>
      <c r="AA88" s="834"/>
      <c r="AB88" s="834"/>
      <c r="AC88" s="834"/>
      <c r="AD88" s="834"/>
      <c r="AE88" s="834"/>
      <c r="AF88" s="834"/>
      <c r="AG88" s="834"/>
      <c r="AH88" s="834"/>
      <c r="AI88" s="834"/>
      <c r="AJ88" s="834"/>
      <c r="AK88" s="834"/>
      <c r="AL88" s="834"/>
      <c r="AM88" s="834"/>
      <c r="AN88" s="834"/>
      <c r="AO88" s="834"/>
      <c r="AP88" s="835"/>
      <c r="AQ88" s="975"/>
      <c r="AR88" s="976"/>
      <c r="AS88" s="976"/>
      <c r="AT88" s="976"/>
      <c r="AU88" s="976"/>
      <c r="AV88" s="976"/>
      <c r="AW88" s="976"/>
      <c r="AX88" s="976"/>
      <c r="AY88" s="976"/>
      <c r="AZ88" s="976"/>
      <c r="BA88" s="976"/>
      <c r="BB88" s="976"/>
      <c r="BC88" s="976"/>
      <c r="BD88" s="976"/>
      <c r="BE88" s="976"/>
      <c r="BF88" s="976"/>
      <c r="BG88" s="976"/>
      <c r="BH88" s="977"/>
      <c r="BI88" s="833"/>
      <c r="BJ88" s="834"/>
      <c r="BK88" s="834"/>
      <c r="BL88" s="834"/>
      <c r="BM88" s="834"/>
      <c r="BN88" s="834"/>
      <c r="BO88" s="834"/>
      <c r="BP88" s="834"/>
      <c r="BQ88" s="834"/>
      <c r="BR88" s="834"/>
      <c r="BS88" s="834"/>
      <c r="BT88" s="834"/>
      <c r="BU88" s="834"/>
      <c r="BV88" s="834"/>
      <c r="BW88" s="834"/>
      <c r="BX88" s="834"/>
      <c r="BY88" s="834"/>
      <c r="BZ88" s="835"/>
      <c r="CA88" s="976"/>
      <c r="CB88" s="976"/>
      <c r="CC88" s="976"/>
      <c r="CD88" s="976"/>
      <c r="CE88" s="976"/>
      <c r="CF88" s="976"/>
      <c r="CG88" s="976"/>
      <c r="CH88" s="976"/>
      <c r="CI88" s="976"/>
      <c r="CJ88" s="976"/>
      <c r="CK88" s="976"/>
      <c r="CL88" s="976"/>
      <c r="CM88" s="976"/>
      <c r="CN88" s="976"/>
      <c r="CO88" s="976"/>
      <c r="CP88" s="976"/>
      <c r="CQ88" s="976"/>
      <c r="CR88" s="98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row>
    <row r="89" spans="1:162" s="3" customFormat="1" ht="30.9" customHeight="1" thickBot="1" x14ac:dyDescent="0.25">
      <c r="A89" s="4"/>
      <c r="B89" s="4"/>
      <c r="C89" s="4"/>
      <c r="E89" s="989"/>
      <c r="F89" s="990"/>
      <c r="G89" s="991"/>
      <c r="H89" s="836" t="s">
        <v>35</v>
      </c>
      <c r="I89" s="831"/>
      <c r="J89" s="831"/>
      <c r="K89" s="1044" t="s">
        <v>194</v>
      </c>
      <c r="L89" s="1044"/>
      <c r="M89" s="1044"/>
      <c r="N89" s="1044"/>
      <c r="O89" s="1044"/>
      <c r="P89" s="1044"/>
      <c r="Q89" s="1044"/>
      <c r="R89" s="1044"/>
      <c r="S89" s="1044"/>
      <c r="T89" s="1044"/>
      <c r="U89" s="1044"/>
      <c r="V89" s="1044"/>
      <c r="W89" s="1044"/>
      <c r="X89" s="1045"/>
      <c r="Y89" s="827"/>
      <c r="Z89" s="828"/>
      <c r="AA89" s="828"/>
      <c r="AB89" s="828"/>
      <c r="AC89" s="828"/>
      <c r="AD89" s="828"/>
      <c r="AE89" s="828"/>
      <c r="AF89" s="828"/>
      <c r="AG89" s="828"/>
      <c r="AH89" s="828"/>
      <c r="AI89" s="828"/>
      <c r="AJ89" s="828"/>
      <c r="AK89" s="828"/>
      <c r="AL89" s="828"/>
      <c r="AM89" s="828"/>
      <c r="AN89" s="828"/>
      <c r="AO89" s="828"/>
      <c r="AP89" s="829"/>
      <c r="AQ89" s="824"/>
      <c r="AR89" s="825"/>
      <c r="AS89" s="825"/>
      <c r="AT89" s="825"/>
      <c r="AU89" s="825"/>
      <c r="AV89" s="825"/>
      <c r="AW89" s="825"/>
      <c r="AX89" s="825"/>
      <c r="AY89" s="825"/>
      <c r="AZ89" s="825"/>
      <c r="BA89" s="825"/>
      <c r="BB89" s="825"/>
      <c r="BC89" s="825"/>
      <c r="BD89" s="825"/>
      <c r="BE89" s="825"/>
      <c r="BF89" s="825"/>
      <c r="BG89" s="825"/>
      <c r="BH89" s="826"/>
      <c r="BI89" s="827"/>
      <c r="BJ89" s="828"/>
      <c r="BK89" s="828"/>
      <c r="BL89" s="828"/>
      <c r="BM89" s="828"/>
      <c r="BN89" s="828"/>
      <c r="BO89" s="828"/>
      <c r="BP89" s="828"/>
      <c r="BQ89" s="828"/>
      <c r="BR89" s="828"/>
      <c r="BS89" s="828"/>
      <c r="BT89" s="828"/>
      <c r="BU89" s="828"/>
      <c r="BV89" s="828"/>
      <c r="BW89" s="828"/>
      <c r="BX89" s="828"/>
      <c r="BY89" s="828"/>
      <c r="BZ89" s="829"/>
      <c r="CA89" s="825"/>
      <c r="CB89" s="825"/>
      <c r="CC89" s="825"/>
      <c r="CD89" s="825"/>
      <c r="CE89" s="825"/>
      <c r="CF89" s="825"/>
      <c r="CG89" s="825"/>
      <c r="CH89" s="825"/>
      <c r="CI89" s="825"/>
      <c r="CJ89" s="825"/>
      <c r="CK89" s="825"/>
      <c r="CL89" s="825"/>
      <c r="CM89" s="825"/>
      <c r="CN89" s="825"/>
      <c r="CO89" s="825"/>
      <c r="CP89" s="825"/>
      <c r="CQ89" s="825"/>
      <c r="CR89" s="830"/>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row>
    <row r="90" spans="1:162" s="3" customFormat="1" ht="30.9" customHeight="1" thickBot="1" x14ac:dyDescent="0.25">
      <c r="A90" s="4"/>
      <c r="B90" s="4"/>
      <c r="C90" s="4"/>
      <c r="E90" s="1030" t="s">
        <v>195</v>
      </c>
      <c r="F90" s="1031"/>
      <c r="G90" s="1031"/>
      <c r="H90" s="1031"/>
      <c r="I90" s="1031"/>
      <c r="J90" s="1031"/>
      <c r="K90" s="1031"/>
      <c r="L90" s="1031"/>
      <c r="M90" s="1031"/>
      <c r="N90" s="1031"/>
      <c r="O90" s="1031"/>
      <c r="P90" s="1031"/>
      <c r="Q90" s="1031"/>
      <c r="R90" s="1031"/>
      <c r="S90" s="1031"/>
      <c r="T90" s="1031"/>
      <c r="U90" s="1031"/>
      <c r="V90" s="1031"/>
      <c r="W90" s="1031"/>
      <c r="X90" s="1032"/>
      <c r="Y90" s="840" t="str">
        <f>IF(BI90="","",BI90)</f>
        <v/>
      </c>
      <c r="Z90" s="841"/>
      <c r="AA90" s="841"/>
      <c r="AB90" s="841"/>
      <c r="AC90" s="841"/>
      <c r="AD90" s="841"/>
      <c r="AE90" s="841"/>
      <c r="AF90" s="841"/>
      <c r="AG90" s="841"/>
      <c r="AH90" s="841"/>
      <c r="AI90" s="841"/>
      <c r="AJ90" s="841"/>
      <c r="AK90" s="841"/>
      <c r="AL90" s="841"/>
      <c r="AM90" s="841"/>
      <c r="AN90" s="841"/>
      <c r="AO90" s="841"/>
      <c r="AP90" s="842"/>
      <c r="AQ90" s="985"/>
      <c r="AR90" s="986"/>
      <c r="AS90" s="986"/>
      <c r="AT90" s="986"/>
      <c r="AU90" s="986"/>
      <c r="AV90" s="986"/>
      <c r="AW90" s="986"/>
      <c r="AX90" s="986"/>
      <c r="AY90" s="986"/>
      <c r="AZ90" s="986"/>
      <c r="BA90" s="986"/>
      <c r="BB90" s="986"/>
      <c r="BC90" s="986"/>
      <c r="BD90" s="986"/>
      <c r="BE90" s="986"/>
      <c r="BF90" s="986"/>
      <c r="BG90" s="986"/>
      <c r="BH90" s="987"/>
      <c r="BI90" s="840" t="str">
        <f>IF(作業３!E56+作業３!E112+作業３!E113+作業３!E144=0,"",作業３!E56+作業３!E112+作業３!E113+作業３!E144)</f>
        <v/>
      </c>
      <c r="BJ90" s="841"/>
      <c r="BK90" s="841"/>
      <c r="BL90" s="841"/>
      <c r="BM90" s="841"/>
      <c r="BN90" s="841"/>
      <c r="BO90" s="841"/>
      <c r="BP90" s="841"/>
      <c r="BQ90" s="841"/>
      <c r="BR90" s="841"/>
      <c r="BS90" s="841"/>
      <c r="BT90" s="841"/>
      <c r="BU90" s="841"/>
      <c r="BV90" s="841"/>
      <c r="BW90" s="841"/>
      <c r="BX90" s="841"/>
      <c r="BY90" s="841"/>
      <c r="BZ90" s="842"/>
      <c r="CA90" s="986"/>
      <c r="CB90" s="986"/>
      <c r="CC90" s="986"/>
      <c r="CD90" s="986"/>
      <c r="CE90" s="986"/>
      <c r="CF90" s="986"/>
      <c r="CG90" s="986"/>
      <c r="CH90" s="986"/>
      <c r="CI90" s="986"/>
      <c r="CJ90" s="986"/>
      <c r="CK90" s="986"/>
      <c r="CL90" s="986"/>
      <c r="CM90" s="986"/>
      <c r="CN90" s="986"/>
      <c r="CO90" s="986"/>
      <c r="CP90" s="986"/>
      <c r="CQ90" s="986"/>
      <c r="CR90" s="988"/>
      <c r="CS90" s="4">
        <f>IF(BI90="",0,BI90)</f>
        <v>0</v>
      </c>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row>
    <row r="91" spans="1:162" s="3" customFormat="1" ht="30.9" customHeight="1" x14ac:dyDescent="0.2">
      <c r="A91" s="4"/>
      <c r="B91" s="4"/>
      <c r="C91" s="4"/>
      <c r="E91" s="1033" t="s">
        <v>196</v>
      </c>
      <c r="F91" s="1034"/>
      <c r="G91" s="1034"/>
      <c r="H91" s="1034"/>
      <c r="I91" s="1034"/>
      <c r="J91" s="1034"/>
      <c r="K91" s="1034"/>
      <c r="L91" s="1034"/>
      <c r="M91" s="1034"/>
      <c r="N91" s="1034"/>
      <c r="O91" s="1034"/>
      <c r="P91" s="1034"/>
      <c r="Q91" s="1034"/>
      <c r="R91" s="1034"/>
      <c r="S91" s="1034"/>
      <c r="T91" s="1034"/>
      <c r="U91" s="1034"/>
      <c r="V91" s="1034"/>
      <c r="W91" s="1034"/>
      <c r="X91" s="1035"/>
      <c r="Y91" s="859" t="str">
        <f>IF(BI91="","",BI91)</f>
        <v/>
      </c>
      <c r="Z91" s="860"/>
      <c r="AA91" s="860"/>
      <c r="AB91" s="860"/>
      <c r="AC91" s="860"/>
      <c r="AD91" s="860"/>
      <c r="AE91" s="860"/>
      <c r="AF91" s="860"/>
      <c r="AG91" s="860"/>
      <c r="AH91" s="860"/>
      <c r="AI91" s="860"/>
      <c r="AJ91" s="860"/>
      <c r="AK91" s="860"/>
      <c r="AL91" s="860"/>
      <c r="AM91" s="860"/>
      <c r="AN91" s="860"/>
      <c r="AO91" s="860"/>
      <c r="AP91" s="861"/>
      <c r="AQ91" s="973"/>
      <c r="AR91" s="930"/>
      <c r="AS91" s="930"/>
      <c r="AT91" s="930"/>
      <c r="AU91" s="930"/>
      <c r="AV91" s="930"/>
      <c r="AW91" s="930"/>
      <c r="AX91" s="930"/>
      <c r="AY91" s="930"/>
      <c r="AZ91" s="930"/>
      <c r="BA91" s="930"/>
      <c r="BB91" s="930"/>
      <c r="BC91" s="930"/>
      <c r="BD91" s="930"/>
      <c r="BE91" s="930"/>
      <c r="BF91" s="930"/>
      <c r="BG91" s="930"/>
      <c r="BH91" s="974"/>
      <c r="BI91" s="859" t="str">
        <f>IF(CS92+CS93+CS97=0,"",CS92+CS93+CS97)</f>
        <v/>
      </c>
      <c r="BJ91" s="860"/>
      <c r="BK91" s="860"/>
      <c r="BL91" s="860"/>
      <c r="BM91" s="860"/>
      <c r="BN91" s="860"/>
      <c r="BO91" s="860"/>
      <c r="BP91" s="860"/>
      <c r="BQ91" s="860"/>
      <c r="BR91" s="860"/>
      <c r="BS91" s="860"/>
      <c r="BT91" s="860"/>
      <c r="BU91" s="860"/>
      <c r="BV91" s="860"/>
      <c r="BW91" s="860"/>
      <c r="BX91" s="860"/>
      <c r="BY91" s="860"/>
      <c r="BZ91" s="861"/>
      <c r="CA91" s="930"/>
      <c r="CB91" s="930"/>
      <c r="CC91" s="930"/>
      <c r="CD91" s="930"/>
      <c r="CE91" s="930"/>
      <c r="CF91" s="930"/>
      <c r="CG91" s="930"/>
      <c r="CH91" s="930"/>
      <c r="CI91" s="930"/>
      <c r="CJ91" s="930"/>
      <c r="CK91" s="930"/>
      <c r="CL91" s="930"/>
      <c r="CM91" s="930"/>
      <c r="CN91" s="930"/>
      <c r="CO91" s="930"/>
      <c r="CP91" s="930"/>
      <c r="CQ91" s="930"/>
      <c r="CR91" s="931"/>
      <c r="CS91" s="4">
        <f>IF(BI91="",0,BI91)</f>
        <v>0</v>
      </c>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row>
    <row r="92" spans="1:162" s="3" customFormat="1" ht="30.9" customHeight="1" x14ac:dyDescent="0.2">
      <c r="A92" s="4"/>
      <c r="B92" s="4"/>
      <c r="C92" s="4"/>
      <c r="E92" s="609" t="s">
        <v>212</v>
      </c>
      <c r="F92" s="583"/>
      <c r="G92" s="583"/>
      <c r="H92" s="849" t="s">
        <v>185</v>
      </c>
      <c r="I92" s="850"/>
      <c r="J92" s="850"/>
      <c r="K92" s="850" t="s">
        <v>197</v>
      </c>
      <c r="L92" s="850"/>
      <c r="M92" s="850"/>
      <c r="N92" s="850"/>
      <c r="O92" s="850"/>
      <c r="P92" s="850"/>
      <c r="Q92" s="850"/>
      <c r="R92" s="850"/>
      <c r="S92" s="850"/>
      <c r="T92" s="850"/>
      <c r="U92" s="850"/>
      <c r="V92" s="850"/>
      <c r="W92" s="850"/>
      <c r="X92" s="851"/>
      <c r="Y92" s="998" t="str">
        <f>IF(BI92="","",BI92)</f>
        <v/>
      </c>
      <c r="Z92" s="999"/>
      <c r="AA92" s="999"/>
      <c r="AB92" s="999"/>
      <c r="AC92" s="999"/>
      <c r="AD92" s="999"/>
      <c r="AE92" s="999"/>
      <c r="AF92" s="999"/>
      <c r="AG92" s="999"/>
      <c r="AH92" s="999"/>
      <c r="AI92" s="999"/>
      <c r="AJ92" s="999"/>
      <c r="AK92" s="999"/>
      <c r="AL92" s="999"/>
      <c r="AM92" s="999"/>
      <c r="AN92" s="999"/>
      <c r="AO92" s="999"/>
      <c r="AP92" s="1000"/>
      <c r="AQ92" s="1001"/>
      <c r="AR92" s="1002"/>
      <c r="AS92" s="1002"/>
      <c r="AT92" s="1002"/>
      <c r="AU92" s="1002"/>
      <c r="AV92" s="1002"/>
      <c r="AW92" s="1002"/>
      <c r="AX92" s="1002"/>
      <c r="AY92" s="1002"/>
      <c r="AZ92" s="1002"/>
      <c r="BA92" s="1002"/>
      <c r="BB92" s="1002"/>
      <c r="BC92" s="1002"/>
      <c r="BD92" s="1002"/>
      <c r="BE92" s="1002"/>
      <c r="BF92" s="1002"/>
      <c r="BG92" s="1002"/>
      <c r="BH92" s="1003"/>
      <c r="BI92" s="998" t="str">
        <f>IF(作業３!E54+作業３!E106+作業３!E109=0,"",作業３!E54+作業３!E106+作業３!E109)</f>
        <v/>
      </c>
      <c r="BJ92" s="999"/>
      <c r="BK92" s="999"/>
      <c r="BL92" s="999"/>
      <c r="BM92" s="999"/>
      <c r="BN92" s="999"/>
      <c r="BO92" s="999"/>
      <c r="BP92" s="999"/>
      <c r="BQ92" s="999"/>
      <c r="BR92" s="999"/>
      <c r="BS92" s="999"/>
      <c r="BT92" s="999"/>
      <c r="BU92" s="999"/>
      <c r="BV92" s="999"/>
      <c r="BW92" s="999"/>
      <c r="BX92" s="999"/>
      <c r="BY92" s="999"/>
      <c r="BZ92" s="1000"/>
      <c r="CA92" s="1002"/>
      <c r="CB92" s="1002"/>
      <c r="CC92" s="1002"/>
      <c r="CD92" s="1002"/>
      <c r="CE92" s="1002"/>
      <c r="CF92" s="1002"/>
      <c r="CG92" s="1002"/>
      <c r="CH92" s="1002"/>
      <c r="CI92" s="1002"/>
      <c r="CJ92" s="1002"/>
      <c r="CK92" s="1002"/>
      <c r="CL92" s="1002"/>
      <c r="CM92" s="1002"/>
      <c r="CN92" s="1002"/>
      <c r="CO92" s="1002"/>
      <c r="CP92" s="1002"/>
      <c r="CQ92" s="1002"/>
      <c r="CR92" s="1004"/>
      <c r="CS92" s="4">
        <f>IF(BI92="",0,BI92)</f>
        <v>0</v>
      </c>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row>
    <row r="93" spans="1:162" s="3" customFormat="1" ht="30.9" customHeight="1" x14ac:dyDescent="0.2">
      <c r="A93" s="4"/>
      <c r="B93" s="4"/>
      <c r="C93" s="4"/>
      <c r="E93" s="582"/>
      <c r="F93" s="583"/>
      <c r="G93" s="583"/>
      <c r="H93" s="1005" t="s">
        <v>35</v>
      </c>
      <c r="I93" s="1006"/>
      <c r="J93" s="1006"/>
      <c r="K93" s="1007" t="s">
        <v>335</v>
      </c>
      <c r="L93" s="1007"/>
      <c r="M93" s="1007"/>
      <c r="N93" s="1007"/>
      <c r="O93" s="1007"/>
      <c r="P93" s="1007"/>
      <c r="Q93" s="1007"/>
      <c r="R93" s="1007"/>
      <c r="S93" s="1007"/>
      <c r="T93" s="1007"/>
      <c r="U93" s="1007"/>
      <c r="V93" s="1007"/>
      <c r="W93" s="1007"/>
      <c r="X93" s="1008"/>
      <c r="Y93" s="1024" t="str">
        <f>IF(BI95="","",BI95)</f>
        <v/>
      </c>
      <c r="Z93" s="1025"/>
      <c r="AA93" s="1025"/>
      <c r="AB93" s="1025"/>
      <c r="AC93" s="1025"/>
      <c r="AD93" s="1025"/>
      <c r="AE93" s="1025"/>
      <c r="AF93" s="1025"/>
      <c r="AG93" s="1025"/>
      <c r="AH93" s="1025"/>
      <c r="AI93" s="1025"/>
      <c r="AJ93" s="1025"/>
      <c r="AK93" s="1025"/>
      <c r="AL93" s="1025"/>
      <c r="AM93" s="1025"/>
      <c r="AN93" s="1025"/>
      <c r="AO93" s="1025"/>
      <c r="AP93" s="1026"/>
      <c r="AQ93" s="815"/>
      <c r="AR93" s="816"/>
      <c r="AS93" s="816"/>
      <c r="AT93" s="816"/>
      <c r="AU93" s="816"/>
      <c r="AV93" s="816"/>
      <c r="AW93" s="816"/>
      <c r="AX93" s="816"/>
      <c r="AY93" s="816"/>
      <c r="AZ93" s="816"/>
      <c r="BA93" s="816"/>
      <c r="BB93" s="816"/>
      <c r="BC93" s="816"/>
      <c r="BD93" s="816"/>
      <c r="BE93" s="816"/>
      <c r="BF93" s="816"/>
      <c r="BG93" s="816"/>
      <c r="BH93" s="817"/>
      <c r="BI93" s="1024" t="str">
        <f>IF(BI95="","",BI95)</f>
        <v/>
      </c>
      <c r="BJ93" s="1025"/>
      <c r="BK93" s="1025"/>
      <c r="BL93" s="1025"/>
      <c r="BM93" s="1025"/>
      <c r="BN93" s="1025"/>
      <c r="BO93" s="1025"/>
      <c r="BP93" s="1025"/>
      <c r="BQ93" s="1025"/>
      <c r="BR93" s="1025"/>
      <c r="BS93" s="1025"/>
      <c r="BT93" s="1025"/>
      <c r="BU93" s="1025"/>
      <c r="BV93" s="1025"/>
      <c r="BW93" s="1025"/>
      <c r="BX93" s="1025"/>
      <c r="BY93" s="1025"/>
      <c r="BZ93" s="1026"/>
      <c r="CA93" s="816"/>
      <c r="CB93" s="816"/>
      <c r="CC93" s="816"/>
      <c r="CD93" s="816"/>
      <c r="CE93" s="816"/>
      <c r="CF93" s="816"/>
      <c r="CG93" s="816"/>
      <c r="CH93" s="816"/>
      <c r="CI93" s="816"/>
      <c r="CJ93" s="816"/>
      <c r="CK93" s="816"/>
      <c r="CL93" s="816"/>
      <c r="CM93" s="816"/>
      <c r="CN93" s="816"/>
      <c r="CO93" s="816"/>
      <c r="CP93" s="816"/>
      <c r="CQ93" s="816"/>
      <c r="CR93" s="823"/>
      <c r="CS93" s="4">
        <f>IF(BI93="",0,BI93)</f>
        <v>0</v>
      </c>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row>
    <row r="94" spans="1:162" s="3" customFormat="1" ht="30.9" customHeight="1" x14ac:dyDescent="0.2">
      <c r="A94" s="4"/>
      <c r="B94" s="4"/>
      <c r="C94" s="4"/>
      <c r="E94" s="582"/>
      <c r="F94" s="583"/>
      <c r="G94" s="583"/>
      <c r="H94" s="992" t="s">
        <v>213</v>
      </c>
      <c r="I94" s="993"/>
      <c r="J94" s="994"/>
      <c r="K94" s="1036" t="s">
        <v>227</v>
      </c>
      <c r="L94" s="1036"/>
      <c r="M94" s="1036"/>
      <c r="N94" s="1036"/>
      <c r="O94" s="1036"/>
      <c r="P94" s="1036"/>
      <c r="Q94" s="1036"/>
      <c r="R94" s="1036"/>
      <c r="S94" s="1036"/>
      <c r="T94" s="1036"/>
      <c r="U94" s="1036"/>
      <c r="V94" s="1036"/>
      <c r="W94" s="1036"/>
      <c r="X94" s="1037"/>
      <c r="Y94" s="1018"/>
      <c r="Z94" s="1019"/>
      <c r="AA94" s="1019"/>
      <c r="AB94" s="1019"/>
      <c r="AC94" s="1019"/>
      <c r="AD94" s="1019"/>
      <c r="AE94" s="1019"/>
      <c r="AF94" s="1019"/>
      <c r="AG94" s="1019"/>
      <c r="AH94" s="1019"/>
      <c r="AI94" s="1019"/>
      <c r="AJ94" s="1019"/>
      <c r="AK94" s="1019"/>
      <c r="AL94" s="1019"/>
      <c r="AM94" s="1019"/>
      <c r="AN94" s="1019"/>
      <c r="AO94" s="1019"/>
      <c r="AP94" s="1020"/>
      <c r="AQ94" s="1021"/>
      <c r="AR94" s="1022"/>
      <c r="AS94" s="1022"/>
      <c r="AT94" s="1022"/>
      <c r="AU94" s="1022"/>
      <c r="AV94" s="1022"/>
      <c r="AW94" s="1022"/>
      <c r="AX94" s="1022"/>
      <c r="AY94" s="1022"/>
      <c r="AZ94" s="1022"/>
      <c r="BA94" s="1022"/>
      <c r="BB94" s="1022"/>
      <c r="BC94" s="1022"/>
      <c r="BD94" s="1022"/>
      <c r="BE94" s="1022"/>
      <c r="BF94" s="1022"/>
      <c r="BG94" s="1022"/>
      <c r="BH94" s="1023"/>
      <c r="BI94" s="1018"/>
      <c r="BJ94" s="1019"/>
      <c r="BK94" s="1019"/>
      <c r="BL94" s="1019"/>
      <c r="BM94" s="1019"/>
      <c r="BN94" s="1019"/>
      <c r="BO94" s="1019"/>
      <c r="BP94" s="1019"/>
      <c r="BQ94" s="1019"/>
      <c r="BR94" s="1019"/>
      <c r="BS94" s="1019"/>
      <c r="BT94" s="1019"/>
      <c r="BU94" s="1019"/>
      <c r="BV94" s="1019"/>
      <c r="BW94" s="1019"/>
      <c r="BX94" s="1019"/>
      <c r="BY94" s="1019"/>
      <c r="BZ94" s="1020"/>
      <c r="CA94" s="1022"/>
      <c r="CB94" s="1022"/>
      <c r="CC94" s="1022"/>
      <c r="CD94" s="1022"/>
      <c r="CE94" s="1022"/>
      <c r="CF94" s="1022"/>
      <c r="CG94" s="1022"/>
      <c r="CH94" s="1022"/>
      <c r="CI94" s="1022"/>
      <c r="CJ94" s="1022"/>
      <c r="CK94" s="1022"/>
      <c r="CL94" s="1022"/>
      <c r="CM94" s="1022"/>
      <c r="CN94" s="1022"/>
      <c r="CO94" s="1022"/>
      <c r="CP94" s="1022"/>
      <c r="CQ94" s="1022"/>
      <c r="CR94" s="1291"/>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row>
    <row r="95" spans="1:162" s="3" customFormat="1" ht="30.9" customHeight="1" x14ac:dyDescent="0.2">
      <c r="A95" s="4"/>
      <c r="B95" s="4"/>
      <c r="C95" s="4"/>
      <c r="E95" s="582"/>
      <c r="F95" s="583"/>
      <c r="G95" s="583"/>
      <c r="H95" s="995"/>
      <c r="I95" s="996"/>
      <c r="J95" s="997"/>
      <c r="K95" s="1016" t="s">
        <v>340</v>
      </c>
      <c r="L95" s="1036"/>
      <c r="M95" s="1036"/>
      <c r="N95" s="1036"/>
      <c r="O95" s="1036"/>
      <c r="P95" s="1036"/>
      <c r="Q95" s="1036"/>
      <c r="R95" s="1036"/>
      <c r="S95" s="1036"/>
      <c r="T95" s="1036"/>
      <c r="U95" s="1036"/>
      <c r="V95" s="1036"/>
      <c r="W95" s="1036"/>
      <c r="X95" s="1037"/>
      <c r="Y95" s="1027" t="str">
        <f>IF(BI95="","",BI95)</f>
        <v/>
      </c>
      <c r="Z95" s="1028"/>
      <c r="AA95" s="1028"/>
      <c r="AB95" s="1028"/>
      <c r="AC95" s="1028"/>
      <c r="AD95" s="1028"/>
      <c r="AE95" s="1028"/>
      <c r="AF95" s="1028"/>
      <c r="AG95" s="1028"/>
      <c r="AH95" s="1028"/>
      <c r="AI95" s="1028"/>
      <c r="AJ95" s="1028"/>
      <c r="AK95" s="1028"/>
      <c r="AL95" s="1028"/>
      <c r="AM95" s="1028"/>
      <c r="AN95" s="1028"/>
      <c r="AO95" s="1028"/>
      <c r="AP95" s="1029"/>
      <c r="AQ95" s="815"/>
      <c r="AR95" s="816"/>
      <c r="AS95" s="816"/>
      <c r="AT95" s="816"/>
      <c r="AU95" s="816"/>
      <c r="AV95" s="816"/>
      <c r="AW95" s="816"/>
      <c r="AX95" s="816"/>
      <c r="AY95" s="816"/>
      <c r="AZ95" s="816"/>
      <c r="BA95" s="816"/>
      <c r="BB95" s="816"/>
      <c r="BC95" s="816"/>
      <c r="BD95" s="816"/>
      <c r="BE95" s="816"/>
      <c r="BF95" s="816"/>
      <c r="BG95" s="816"/>
      <c r="BH95" s="817"/>
      <c r="BI95" s="1027" t="str">
        <f>IF(作業３!E31+作業３!E34+作業３!E37+作業３!E107+作業３!E110+作業３!E55=0,"",作業３!E31+作業３!E34+作業３!E37+作業３!E107+作業３!E110+作業３!E55)</f>
        <v/>
      </c>
      <c r="BJ95" s="1028"/>
      <c r="BK95" s="1028"/>
      <c r="BL95" s="1028"/>
      <c r="BM95" s="1028"/>
      <c r="BN95" s="1028"/>
      <c r="BO95" s="1028"/>
      <c r="BP95" s="1028"/>
      <c r="BQ95" s="1028"/>
      <c r="BR95" s="1028"/>
      <c r="BS95" s="1028"/>
      <c r="BT95" s="1028"/>
      <c r="BU95" s="1028"/>
      <c r="BV95" s="1028"/>
      <c r="BW95" s="1028"/>
      <c r="BX95" s="1028"/>
      <c r="BY95" s="1028"/>
      <c r="BZ95" s="1029"/>
      <c r="CA95" s="816"/>
      <c r="CB95" s="816"/>
      <c r="CC95" s="816"/>
      <c r="CD95" s="816"/>
      <c r="CE95" s="816"/>
      <c r="CF95" s="816"/>
      <c r="CG95" s="816"/>
      <c r="CH95" s="816"/>
      <c r="CI95" s="816"/>
      <c r="CJ95" s="816"/>
      <c r="CK95" s="816"/>
      <c r="CL95" s="816"/>
      <c r="CM95" s="816"/>
      <c r="CN95" s="816"/>
      <c r="CO95" s="816"/>
      <c r="CP95" s="816"/>
      <c r="CQ95" s="816"/>
      <c r="CR95" s="823"/>
      <c r="CS95" s="4">
        <f>IF(BI95="",0,BI95)</f>
        <v>0</v>
      </c>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row>
    <row r="96" spans="1:162" s="3" customFormat="1" ht="30.9" customHeight="1" x14ac:dyDescent="0.2">
      <c r="A96" s="4"/>
      <c r="B96" s="4"/>
      <c r="C96" s="4"/>
      <c r="E96" s="582"/>
      <c r="F96" s="583"/>
      <c r="G96" s="583"/>
      <c r="H96" s="995"/>
      <c r="I96" s="996"/>
      <c r="J96" s="997"/>
      <c r="K96" s="116"/>
      <c r="L96" s="1015" t="s">
        <v>210</v>
      </c>
      <c r="M96" s="1016"/>
      <c r="N96" s="1016"/>
      <c r="O96" s="1016"/>
      <c r="P96" s="1016"/>
      <c r="Q96" s="1016"/>
      <c r="R96" s="1016"/>
      <c r="S96" s="1016"/>
      <c r="T96" s="1016"/>
      <c r="U96" s="1016"/>
      <c r="V96" s="1016"/>
      <c r="W96" s="1016"/>
      <c r="X96" s="1017"/>
      <c r="Y96" s="401"/>
      <c r="Z96" s="406"/>
      <c r="AA96" s="406"/>
      <c r="AB96" s="406"/>
      <c r="AC96" s="406"/>
      <c r="AD96" s="406" t="str">
        <f>IF(AE96="","","(")</f>
        <v/>
      </c>
      <c r="AE96" s="959"/>
      <c r="AF96" s="959"/>
      <c r="AG96" s="959"/>
      <c r="AH96" s="959"/>
      <c r="AI96" s="959"/>
      <c r="AJ96" s="959"/>
      <c r="AK96" s="959"/>
      <c r="AL96" s="959"/>
      <c r="AM96" s="959"/>
      <c r="AN96" s="959"/>
      <c r="AO96" s="959"/>
      <c r="AP96" s="402" t="str">
        <f>IF(AE96="","",")")</f>
        <v/>
      </c>
      <c r="AQ96" s="1009"/>
      <c r="AR96" s="1010"/>
      <c r="AS96" s="1010"/>
      <c r="AT96" s="1010"/>
      <c r="AU96" s="1010"/>
      <c r="AV96" s="1010"/>
      <c r="AW96" s="1010"/>
      <c r="AX96" s="1010"/>
      <c r="AY96" s="1010"/>
      <c r="AZ96" s="1010"/>
      <c r="BA96" s="1010"/>
      <c r="BB96" s="1010"/>
      <c r="BC96" s="1010"/>
      <c r="BD96" s="1010"/>
      <c r="BE96" s="1010"/>
      <c r="BF96" s="1010"/>
      <c r="BG96" s="1010"/>
      <c r="BH96" s="1011"/>
      <c r="BI96" s="401"/>
      <c r="BJ96" s="406"/>
      <c r="BK96" s="406"/>
      <c r="BL96" s="406"/>
      <c r="BM96" s="406"/>
      <c r="BN96" s="406" t="str">
        <f>IF(BO96="","","(")</f>
        <v/>
      </c>
      <c r="BO96" s="959"/>
      <c r="BP96" s="959"/>
      <c r="BQ96" s="959"/>
      <c r="BR96" s="959"/>
      <c r="BS96" s="959"/>
      <c r="BT96" s="959"/>
      <c r="BU96" s="959"/>
      <c r="BV96" s="959"/>
      <c r="BW96" s="959"/>
      <c r="BX96" s="959"/>
      <c r="BY96" s="959"/>
      <c r="BZ96" s="402" t="str">
        <f>IF(BO96="","",")")</f>
        <v/>
      </c>
      <c r="CA96" s="816"/>
      <c r="CB96" s="816"/>
      <c r="CC96" s="816"/>
      <c r="CD96" s="816"/>
      <c r="CE96" s="816"/>
      <c r="CF96" s="816"/>
      <c r="CG96" s="816"/>
      <c r="CH96" s="816"/>
      <c r="CI96" s="816"/>
      <c r="CJ96" s="816"/>
      <c r="CK96" s="816"/>
      <c r="CL96" s="816"/>
      <c r="CM96" s="816"/>
      <c r="CN96" s="816"/>
      <c r="CO96" s="816"/>
      <c r="CP96" s="816"/>
      <c r="CQ96" s="816"/>
      <c r="CR96" s="823"/>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row>
    <row r="97" spans="1:162" s="3" customFormat="1" ht="30.9" customHeight="1" thickBot="1" x14ac:dyDescent="0.25">
      <c r="A97" s="4"/>
      <c r="B97" s="4"/>
      <c r="C97" s="4"/>
      <c r="E97" s="989"/>
      <c r="F97" s="990"/>
      <c r="G97" s="990"/>
      <c r="H97" s="836" t="s">
        <v>36</v>
      </c>
      <c r="I97" s="831"/>
      <c r="J97" s="831"/>
      <c r="K97" s="831" t="s">
        <v>190</v>
      </c>
      <c r="L97" s="831"/>
      <c r="M97" s="831"/>
      <c r="N97" s="831"/>
      <c r="O97" s="831"/>
      <c r="P97" s="831"/>
      <c r="Q97" s="831"/>
      <c r="R97" s="831"/>
      <c r="S97" s="831"/>
      <c r="T97" s="831"/>
      <c r="U97" s="831"/>
      <c r="V97" s="831"/>
      <c r="W97" s="831"/>
      <c r="X97" s="832"/>
      <c r="Y97" s="1012" t="str">
        <f t="shared" ref="Y97:Y101" si="0">IF(BI97="","",BI97)</f>
        <v/>
      </c>
      <c r="Z97" s="1013"/>
      <c r="AA97" s="1013"/>
      <c r="AB97" s="1013"/>
      <c r="AC97" s="1013"/>
      <c r="AD97" s="1013"/>
      <c r="AE97" s="1013"/>
      <c r="AF97" s="1013"/>
      <c r="AG97" s="1013"/>
      <c r="AH97" s="1013"/>
      <c r="AI97" s="1013"/>
      <c r="AJ97" s="1013"/>
      <c r="AK97" s="1013"/>
      <c r="AL97" s="1013"/>
      <c r="AM97" s="1013"/>
      <c r="AN97" s="1013"/>
      <c r="AO97" s="1013"/>
      <c r="AP97" s="1014"/>
      <c r="AQ97" s="1040"/>
      <c r="AR97" s="1038"/>
      <c r="AS97" s="1038"/>
      <c r="AT97" s="1038"/>
      <c r="AU97" s="1038"/>
      <c r="AV97" s="1038"/>
      <c r="AW97" s="1038"/>
      <c r="AX97" s="1038"/>
      <c r="AY97" s="1038"/>
      <c r="AZ97" s="1038"/>
      <c r="BA97" s="1038"/>
      <c r="BB97" s="1038"/>
      <c r="BC97" s="1038"/>
      <c r="BD97" s="1038"/>
      <c r="BE97" s="1038"/>
      <c r="BF97" s="1038"/>
      <c r="BG97" s="1038"/>
      <c r="BH97" s="1041"/>
      <c r="BI97" s="1012" t="str">
        <f>IF(作業３!E28=0,"",作業３!E28)</f>
        <v/>
      </c>
      <c r="BJ97" s="1013"/>
      <c r="BK97" s="1013"/>
      <c r="BL97" s="1013"/>
      <c r="BM97" s="1013"/>
      <c r="BN97" s="1013"/>
      <c r="BO97" s="1013"/>
      <c r="BP97" s="1013"/>
      <c r="BQ97" s="1013"/>
      <c r="BR97" s="1013"/>
      <c r="BS97" s="1013"/>
      <c r="BT97" s="1013"/>
      <c r="BU97" s="1013"/>
      <c r="BV97" s="1013"/>
      <c r="BW97" s="1013"/>
      <c r="BX97" s="1013"/>
      <c r="BY97" s="1013"/>
      <c r="BZ97" s="1014"/>
      <c r="CA97" s="1038"/>
      <c r="CB97" s="1038"/>
      <c r="CC97" s="1038"/>
      <c r="CD97" s="1038"/>
      <c r="CE97" s="1038"/>
      <c r="CF97" s="1038"/>
      <c r="CG97" s="1038"/>
      <c r="CH97" s="1038"/>
      <c r="CI97" s="1038"/>
      <c r="CJ97" s="1038"/>
      <c r="CK97" s="1038"/>
      <c r="CL97" s="1038"/>
      <c r="CM97" s="1038"/>
      <c r="CN97" s="1038"/>
      <c r="CO97" s="1038"/>
      <c r="CP97" s="1038"/>
      <c r="CQ97" s="1038"/>
      <c r="CR97" s="1039"/>
      <c r="CS97" s="4">
        <f>IF(BI97="",0,BI97)</f>
        <v>0</v>
      </c>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row>
    <row r="98" spans="1:162" s="3" customFormat="1" ht="30.9" customHeight="1" thickBot="1" x14ac:dyDescent="0.25">
      <c r="A98" s="4"/>
      <c r="B98" s="4"/>
      <c r="C98" s="4"/>
      <c r="E98" s="837" t="s">
        <v>199</v>
      </c>
      <c r="F98" s="838"/>
      <c r="G98" s="838"/>
      <c r="H98" s="838"/>
      <c r="I98" s="838"/>
      <c r="J98" s="838"/>
      <c r="K98" s="838"/>
      <c r="L98" s="838"/>
      <c r="M98" s="838"/>
      <c r="N98" s="838"/>
      <c r="O98" s="838"/>
      <c r="P98" s="838"/>
      <c r="Q98" s="838"/>
      <c r="R98" s="838"/>
      <c r="S98" s="838"/>
      <c r="T98" s="838"/>
      <c r="U98" s="838"/>
      <c r="V98" s="838"/>
      <c r="W98" s="838"/>
      <c r="X98" s="839"/>
      <c r="Y98" s="840" t="str">
        <f t="shared" si="0"/>
        <v/>
      </c>
      <c r="Z98" s="841"/>
      <c r="AA98" s="841"/>
      <c r="AB98" s="841"/>
      <c r="AC98" s="841"/>
      <c r="AD98" s="841"/>
      <c r="AE98" s="841"/>
      <c r="AF98" s="841"/>
      <c r="AG98" s="841"/>
      <c r="AH98" s="841"/>
      <c r="AI98" s="841"/>
      <c r="AJ98" s="841"/>
      <c r="AK98" s="841"/>
      <c r="AL98" s="841"/>
      <c r="AM98" s="841"/>
      <c r="AN98" s="841"/>
      <c r="AO98" s="841"/>
      <c r="AP98" s="842"/>
      <c r="AQ98" s="985"/>
      <c r="AR98" s="986"/>
      <c r="AS98" s="986"/>
      <c r="AT98" s="986"/>
      <c r="AU98" s="986"/>
      <c r="AV98" s="986"/>
      <c r="AW98" s="986"/>
      <c r="AX98" s="986"/>
      <c r="AY98" s="986"/>
      <c r="AZ98" s="986"/>
      <c r="BA98" s="986"/>
      <c r="BB98" s="986"/>
      <c r="BC98" s="986"/>
      <c r="BD98" s="986"/>
      <c r="BE98" s="986"/>
      <c r="BF98" s="986"/>
      <c r="BG98" s="986"/>
      <c r="BH98" s="987"/>
      <c r="BI98" s="840" t="str">
        <f>IF(作業３!E64+作業３!E117+作業３!E118+作業３!E119+作業３!E150=0,"",作業３!E64+作業３!E117+作業３!E118+作業３!E119+作業３!E150)</f>
        <v/>
      </c>
      <c r="BJ98" s="841"/>
      <c r="BK98" s="841"/>
      <c r="BL98" s="841"/>
      <c r="BM98" s="841"/>
      <c r="BN98" s="841"/>
      <c r="BO98" s="841"/>
      <c r="BP98" s="841"/>
      <c r="BQ98" s="841"/>
      <c r="BR98" s="841"/>
      <c r="BS98" s="841"/>
      <c r="BT98" s="841"/>
      <c r="BU98" s="841"/>
      <c r="BV98" s="841"/>
      <c r="BW98" s="841"/>
      <c r="BX98" s="841"/>
      <c r="BY98" s="841"/>
      <c r="BZ98" s="842"/>
      <c r="CA98" s="986"/>
      <c r="CB98" s="986"/>
      <c r="CC98" s="986"/>
      <c r="CD98" s="986"/>
      <c r="CE98" s="986"/>
      <c r="CF98" s="986"/>
      <c r="CG98" s="986"/>
      <c r="CH98" s="986"/>
      <c r="CI98" s="986"/>
      <c r="CJ98" s="986"/>
      <c r="CK98" s="986"/>
      <c r="CL98" s="986"/>
      <c r="CM98" s="986"/>
      <c r="CN98" s="986"/>
      <c r="CO98" s="986"/>
      <c r="CP98" s="986"/>
      <c r="CQ98" s="986"/>
      <c r="CR98" s="988"/>
      <c r="CS98" s="4">
        <f t="shared" ref="CS98:CS105" si="1">IF(BI98="",0,BI98)</f>
        <v>0</v>
      </c>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row>
    <row r="99" spans="1:162" s="3" customFormat="1" ht="30.9" customHeight="1" x14ac:dyDescent="0.2">
      <c r="A99" s="4"/>
      <c r="B99" s="4"/>
      <c r="C99" s="4"/>
      <c r="E99" s="856" t="s">
        <v>200</v>
      </c>
      <c r="F99" s="857"/>
      <c r="G99" s="857"/>
      <c r="H99" s="857"/>
      <c r="I99" s="857"/>
      <c r="J99" s="857"/>
      <c r="K99" s="857"/>
      <c r="L99" s="857"/>
      <c r="M99" s="857"/>
      <c r="N99" s="857"/>
      <c r="O99" s="857"/>
      <c r="P99" s="857"/>
      <c r="Q99" s="857"/>
      <c r="R99" s="857"/>
      <c r="S99" s="857"/>
      <c r="T99" s="857"/>
      <c r="U99" s="857"/>
      <c r="V99" s="857"/>
      <c r="W99" s="857"/>
      <c r="X99" s="858"/>
      <c r="Y99" s="859" t="str">
        <f t="shared" si="0"/>
        <v/>
      </c>
      <c r="Z99" s="860"/>
      <c r="AA99" s="860"/>
      <c r="AB99" s="860"/>
      <c r="AC99" s="860"/>
      <c r="AD99" s="860"/>
      <c r="AE99" s="860"/>
      <c r="AF99" s="860"/>
      <c r="AG99" s="860"/>
      <c r="AH99" s="860"/>
      <c r="AI99" s="860"/>
      <c r="AJ99" s="860"/>
      <c r="AK99" s="860"/>
      <c r="AL99" s="860"/>
      <c r="AM99" s="860"/>
      <c r="AN99" s="860"/>
      <c r="AO99" s="860"/>
      <c r="AP99" s="861"/>
      <c r="AQ99" s="973"/>
      <c r="AR99" s="930"/>
      <c r="AS99" s="930"/>
      <c r="AT99" s="930"/>
      <c r="AU99" s="930"/>
      <c r="AV99" s="930"/>
      <c r="AW99" s="930"/>
      <c r="AX99" s="930"/>
      <c r="AY99" s="930"/>
      <c r="AZ99" s="930"/>
      <c r="BA99" s="930"/>
      <c r="BB99" s="930"/>
      <c r="BC99" s="930"/>
      <c r="BD99" s="930"/>
      <c r="BE99" s="930"/>
      <c r="BF99" s="930"/>
      <c r="BG99" s="930"/>
      <c r="BH99" s="974"/>
      <c r="BI99" s="859" t="str">
        <f>IF(CS100+CS101=0,"",CS100+CS101)</f>
        <v/>
      </c>
      <c r="BJ99" s="860"/>
      <c r="BK99" s="860"/>
      <c r="BL99" s="860"/>
      <c r="BM99" s="860"/>
      <c r="BN99" s="860"/>
      <c r="BO99" s="860"/>
      <c r="BP99" s="860"/>
      <c r="BQ99" s="860"/>
      <c r="BR99" s="860"/>
      <c r="BS99" s="860"/>
      <c r="BT99" s="860"/>
      <c r="BU99" s="860"/>
      <c r="BV99" s="860"/>
      <c r="BW99" s="860"/>
      <c r="BX99" s="860"/>
      <c r="BY99" s="860"/>
      <c r="BZ99" s="861"/>
      <c r="CA99" s="930"/>
      <c r="CB99" s="930"/>
      <c r="CC99" s="930"/>
      <c r="CD99" s="930"/>
      <c r="CE99" s="930"/>
      <c r="CF99" s="930"/>
      <c r="CG99" s="930"/>
      <c r="CH99" s="930"/>
      <c r="CI99" s="930"/>
      <c r="CJ99" s="930"/>
      <c r="CK99" s="930"/>
      <c r="CL99" s="930"/>
      <c r="CM99" s="930"/>
      <c r="CN99" s="930"/>
      <c r="CO99" s="930"/>
      <c r="CP99" s="930"/>
      <c r="CQ99" s="930"/>
      <c r="CR99" s="931"/>
      <c r="CS99" s="4">
        <f t="shared" si="1"/>
        <v>0</v>
      </c>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row>
    <row r="100" spans="1:162" s="3" customFormat="1" ht="30.9" customHeight="1" x14ac:dyDescent="0.2">
      <c r="A100" s="4"/>
      <c r="B100" s="4"/>
      <c r="C100" s="4"/>
      <c r="E100" s="606" t="s">
        <v>212</v>
      </c>
      <c r="F100" s="580"/>
      <c r="G100" s="581"/>
      <c r="H100" s="849" t="s">
        <v>185</v>
      </c>
      <c r="I100" s="850"/>
      <c r="J100" s="850"/>
      <c r="K100" s="852" t="s">
        <v>189</v>
      </c>
      <c r="L100" s="852"/>
      <c r="M100" s="852"/>
      <c r="N100" s="852"/>
      <c r="O100" s="852"/>
      <c r="P100" s="852"/>
      <c r="Q100" s="852"/>
      <c r="R100" s="852"/>
      <c r="S100" s="852"/>
      <c r="T100" s="852"/>
      <c r="U100" s="852"/>
      <c r="V100" s="852"/>
      <c r="W100" s="852"/>
      <c r="X100" s="853"/>
      <c r="Y100" s="833" t="str">
        <f t="shared" si="0"/>
        <v/>
      </c>
      <c r="Z100" s="834"/>
      <c r="AA100" s="834"/>
      <c r="AB100" s="834"/>
      <c r="AC100" s="834"/>
      <c r="AD100" s="834"/>
      <c r="AE100" s="834"/>
      <c r="AF100" s="834"/>
      <c r="AG100" s="834"/>
      <c r="AH100" s="834"/>
      <c r="AI100" s="834"/>
      <c r="AJ100" s="834"/>
      <c r="AK100" s="834"/>
      <c r="AL100" s="834"/>
      <c r="AM100" s="834"/>
      <c r="AN100" s="834"/>
      <c r="AO100" s="834"/>
      <c r="AP100" s="835"/>
      <c r="AQ100" s="975"/>
      <c r="AR100" s="976"/>
      <c r="AS100" s="976"/>
      <c r="AT100" s="976"/>
      <c r="AU100" s="976"/>
      <c r="AV100" s="976"/>
      <c r="AW100" s="976"/>
      <c r="AX100" s="976"/>
      <c r="AY100" s="976"/>
      <c r="AZ100" s="976"/>
      <c r="BA100" s="976"/>
      <c r="BB100" s="976"/>
      <c r="BC100" s="976"/>
      <c r="BD100" s="976"/>
      <c r="BE100" s="976"/>
      <c r="BF100" s="976"/>
      <c r="BG100" s="976"/>
      <c r="BH100" s="977"/>
      <c r="BI100" s="833" t="str">
        <f>IF(作業３!E50=0,"",作業３!E50)</f>
        <v/>
      </c>
      <c r="BJ100" s="834"/>
      <c r="BK100" s="834"/>
      <c r="BL100" s="834"/>
      <c r="BM100" s="834"/>
      <c r="BN100" s="834"/>
      <c r="BO100" s="834"/>
      <c r="BP100" s="834"/>
      <c r="BQ100" s="834"/>
      <c r="BR100" s="834"/>
      <c r="BS100" s="834"/>
      <c r="BT100" s="834"/>
      <c r="BU100" s="834"/>
      <c r="BV100" s="834"/>
      <c r="BW100" s="834"/>
      <c r="BX100" s="834"/>
      <c r="BY100" s="834"/>
      <c r="BZ100" s="835"/>
      <c r="CA100" s="976"/>
      <c r="CB100" s="976"/>
      <c r="CC100" s="976"/>
      <c r="CD100" s="976"/>
      <c r="CE100" s="976"/>
      <c r="CF100" s="976"/>
      <c r="CG100" s="976"/>
      <c r="CH100" s="976"/>
      <c r="CI100" s="976"/>
      <c r="CJ100" s="976"/>
      <c r="CK100" s="976"/>
      <c r="CL100" s="976"/>
      <c r="CM100" s="976"/>
      <c r="CN100" s="976"/>
      <c r="CO100" s="976"/>
      <c r="CP100" s="976"/>
      <c r="CQ100" s="976"/>
      <c r="CR100" s="984"/>
      <c r="CS100" s="4">
        <f t="shared" si="1"/>
        <v>0</v>
      </c>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row>
    <row r="101" spans="1:162" s="3" customFormat="1" ht="30.9" customHeight="1" thickBot="1" x14ac:dyDescent="0.25">
      <c r="A101" s="4"/>
      <c r="B101" s="4"/>
      <c r="C101" s="4"/>
      <c r="E101" s="989"/>
      <c r="F101" s="990"/>
      <c r="G101" s="991"/>
      <c r="H101" s="836" t="s">
        <v>35</v>
      </c>
      <c r="I101" s="831"/>
      <c r="J101" s="831"/>
      <c r="K101" s="854" t="s">
        <v>194</v>
      </c>
      <c r="L101" s="854"/>
      <c r="M101" s="854"/>
      <c r="N101" s="854"/>
      <c r="O101" s="854"/>
      <c r="P101" s="854"/>
      <c r="Q101" s="854"/>
      <c r="R101" s="854"/>
      <c r="S101" s="854"/>
      <c r="T101" s="854"/>
      <c r="U101" s="854"/>
      <c r="V101" s="854"/>
      <c r="W101" s="854"/>
      <c r="X101" s="855"/>
      <c r="Y101" s="827" t="str">
        <f t="shared" si="0"/>
        <v/>
      </c>
      <c r="Z101" s="828"/>
      <c r="AA101" s="828"/>
      <c r="AB101" s="828"/>
      <c r="AC101" s="828"/>
      <c r="AD101" s="828"/>
      <c r="AE101" s="828"/>
      <c r="AF101" s="828"/>
      <c r="AG101" s="828"/>
      <c r="AH101" s="828"/>
      <c r="AI101" s="828"/>
      <c r="AJ101" s="828"/>
      <c r="AK101" s="828"/>
      <c r="AL101" s="828"/>
      <c r="AM101" s="828"/>
      <c r="AN101" s="828"/>
      <c r="AO101" s="828"/>
      <c r="AP101" s="829"/>
      <c r="AQ101" s="824"/>
      <c r="AR101" s="825"/>
      <c r="AS101" s="825"/>
      <c r="AT101" s="825"/>
      <c r="AU101" s="825"/>
      <c r="AV101" s="825"/>
      <c r="AW101" s="825"/>
      <c r="AX101" s="825"/>
      <c r="AY101" s="825"/>
      <c r="AZ101" s="825"/>
      <c r="BA101" s="825"/>
      <c r="BB101" s="825"/>
      <c r="BC101" s="825"/>
      <c r="BD101" s="825"/>
      <c r="BE101" s="825"/>
      <c r="BF101" s="825"/>
      <c r="BG101" s="825"/>
      <c r="BH101" s="826"/>
      <c r="BI101" s="827" t="str">
        <f>IF(作業３!E44+SUM(作業３!E46:E49)+作業３!E51+作業３!E60+作業３!E61=0,"",作業３!E44+SUM(作業３!E46:E49)+作業３!E51+作業３!E60+作業３!E61)</f>
        <v/>
      </c>
      <c r="BJ101" s="828"/>
      <c r="BK101" s="828"/>
      <c r="BL101" s="828"/>
      <c r="BM101" s="828"/>
      <c r="BN101" s="828"/>
      <c r="BO101" s="828"/>
      <c r="BP101" s="828"/>
      <c r="BQ101" s="828"/>
      <c r="BR101" s="828"/>
      <c r="BS101" s="828"/>
      <c r="BT101" s="828"/>
      <c r="BU101" s="828"/>
      <c r="BV101" s="828"/>
      <c r="BW101" s="828"/>
      <c r="BX101" s="828"/>
      <c r="BY101" s="828"/>
      <c r="BZ101" s="829"/>
      <c r="CA101" s="825"/>
      <c r="CB101" s="825"/>
      <c r="CC101" s="825"/>
      <c r="CD101" s="825"/>
      <c r="CE101" s="825"/>
      <c r="CF101" s="825"/>
      <c r="CG101" s="825"/>
      <c r="CH101" s="825"/>
      <c r="CI101" s="825"/>
      <c r="CJ101" s="825"/>
      <c r="CK101" s="825"/>
      <c r="CL101" s="825"/>
      <c r="CM101" s="825"/>
      <c r="CN101" s="825"/>
      <c r="CO101" s="825"/>
      <c r="CP101" s="825"/>
      <c r="CQ101" s="825"/>
      <c r="CR101" s="830"/>
      <c r="CS101" s="4">
        <f t="shared" si="1"/>
        <v>0</v>
      </c>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row>
    <row r="102" spans="1:162" s="3" customFormat="1" ht="30.9" customHeight="1" thickBot="1" x14ac:dyDescent="0.25">
      <c r="A102" s="4"/>
      <c r="B102" s="4"/>
      <c r="C102" s="4"/>
      <c r="E102" s="837" t="s">
        <v>201</v>
      </c>
      <c r="F102" s="838"/>
      <c r="G102" s="838"/>
      <c r="H102" s="838"/>
      <c r="I102" s="838"/>
      <c r="J102" s="838"/>
      <c r="K102" s="838"/>
      <c r="L102" s="838"/>
      <c r="M102" s="838"/>
      <c r="N102" s="838"/>
      <c r="O102" s="838"/>
      <c r="P102" s="838"/>
      <c r="Q102" s="838"/>
      <c r="R102" s="838"/>
      <c r="S102" s="838"/>
      <c r="T102" s="838"/>
      <c r="U102" s="838"/>
      <c r="V102" s="838"/>
      <c r="W102" s="838"/>
      <c r="X102" s="839"/>
      <c r="Y102" s="840" t="str">
        <f>IF(BI102="","",BI102)</f>
        <v/>
      </c>
      <c r="Z102" s="841"/>
      <c r="AA102" s="841"/>
      <c r="AB102" s="841"/>
      <c r="AC102" s="841"/>
      <c r="AD102" s="841"/>
      <c r="AE102" s="841"/>
      <c r="AF102" s="841"/>
      <c r="AG102" s="841"/>
      <c r="AH102" s="841"/>
      <c r="AI102" s="841"/>
      <c r="AJ102" s="841"/>
      <c r="AK102" s="841"/>
      <c r="AL102" s="841"/>
      <c r="AM102" s="841"/>
      <c r="AN102" s="841"/>
      <c r="AO102" s="841"/>
      <c r="AP102" s="842"/>
      <c r="AQ102" s="985"/>
      <c r="AR102" s="986"/>
      <c r="AS102" s="986"/>
      <c r="AT102" s="986"/>
      <c r="AU102" s="986"/>
      <c r="AV102" s="986"/>
      <c r="AW102" s="986"/>
      <c r="AX102" s="986"/>
      <c r="AY102" s="986"/>
      <c r="AZ102" s="986"/>
      <c r="BA102" s="986"/>
      <c r="BB102" s="986"/>
      <c r="BC102" s="986"/>
      <c r="BD102" s="986"/>
      <c r="BE102" s="986"/>
      <c r="BF102" s="986"/>
      <c r="BG102" s="986"/>
      <c r="BH102" s="987"/>
      <c r="BI102" s="840" t="str">
        <f>IF(作業３!E57+作業３!E58=0,"",作業３!E57+作業３!E58)</f>
        <v/>
      </c>
      <c r="BJ102" s="841"/>
      <c r="BK102" s="841"/>
      <c r="BL102" s="841"/>
      <c r="BM102" s="841"/>
      <c r="BN102" s="841"/>
      <c r="BO102" s="841"/>
      <c r="BP102" s="841"/>
      <c r="BQ102" s="841"/>
      <c r="BR102" s="841"/>
      <c r="BS102" s="841"/>
      <c r="BT102" s="841"/>
      <c r="BU102" s="841"/>
      <c r="BV102" s="841"/>
      <c r="BW102" s="841"/>
      <c r="BX102" s="841"/>
      <c r="BY102" s="841"/>
      <c r="BZ102" s="842"/>
      <c r="CA102" s="986"/>
      <c r="CB102" s="986"/>
      <c r="CC102" s="986"/>
      <c r="CD102" s="986"/>
      <c r="CE102" s="986"/>
      <c r="CF102" s="986"/>
      <c r="CG102" s="986"/>
      <c r="CH102" s="986"/>
      <c r="CI102" s="986"/>
      <c r="CJ102" s="986"/>
      <c r="CK102" s="986"/>
      <c r="CL102" s="986"/>
      <c r="CM102" s="986"/>
      <c r="CN102" s="986"/>
      <c r="CO102" s="986"/>
      <c r="CP102" s="986"/>
      <c r="CQ102" s="986"/>
      <c r="CR102" s="988"/>
      <c r="CS102" s="4">
        <f t="shared" si="1"/>
        <v>0</v>
      </c>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row>
    <row r="103" spans="1:162" s="3" customFormat="1" ht="30.9" customHeight="1" thickBot="1" x14ac:dyDescent="0.25">
      <c r="A103" s="4"/>
      <c r="B103" s="4"/>
      <c r="C103" s="4"/>
      <c r="E103" s="837" t="s">
        <v>202</v>
      </c>
      <c r="F103" s="838"/>
      <c r="G103" s="838"/>
      <c r="H103" s="838"/>
      <c r="I103" s="838"/>
      <c r="J103" s="838"/>
      <c r="K103" s="838"/>
      <c r="L103" s="838"/>
      <c r="M103" s="838"/>
      <c r="N103" s="838"/>
      <c r="O103" s="838"/>
      <c r="P103" s="838"/>
      <c r="Q103" s="838"/>
      <c r="R103" s="838"/>
      <c r="S103" s="838"/>
      <c r="T103" s="838"/>
      <c r="U103" s="838"/>
      <c r="V103" s="838"/>
      <c r="W103" s="838"/>
      <c r="X103" s="839"/>
      <c r="Y103" s="840" t="str">
        <f>IF(BI103="","",BI103)</f>
        <v/>
      </c>
      <c r="Z103" s="841"/>
      <c r="AA103" s="841"/>
      <c r="AB103" s="841"/>
      <c r="AC103" s="841"/>
      <c r="AD103" s="841"/>
      <c r="AE103" s="841"/>
      <c r="AF103" s="841"/>
      <c r="AG103" s="841"/>
      <c r="AH103" s="841"/>
      <c r="AI103" s="841"/>
      <c r="AJ103" s="841"/>
      <c r="AK103" s="841"/>
      <c r="AL103" s="841"/>
      <c r="AM103" s="841"/>
      <c r="AN103" s="841"/>
      <c r="AO103" s="841"/>
      <c r="AP103" s="842"/>
      <c r="AQ103" s="985"/>
      <c r="AR103" s="986"/>
      <c r="AS103" s="986"/>
      <c r="AT103" s="986"/>
      <c r="AU103" s="986"/>
      <c r="AV103" s="986"/>
      <c r="AW103" s="986"/>
      <c r="AX103" s="986"/>
      <c r="AY103" s="986"/>
      <c r="AZ103" s="986"/>
      <c r="BA103" s="986"/>
      <c r="BB103" s="986"/>
      <c r="BC103" s="986"/>
      <c r="BD103" s="986"/>
      <c r="BE103" s="986"/>
      <c r="BF103" s="986"/>
      <c r="BG103" s="986"/>
      <c r="BH103" s="987"/>
      <c r="BI103" s="840" t="str">
        <f>IF(作業３!E62+作業３!E121=0,"",作業３!E62+作業３!E121)</f>
        <v/>
      </c>
      <c r="BJ103" s="841"/>
      <c r="BK103" s="841"/>
      <c r="BL103" s="841"/>
      <c r="BM103" s="841"/>
      <c r="BN103" s="841"/>
      <c r="BO103" s="841"/>
      <c r="BP103" s="841"/>
      <c r="BQ103" s="841"/>
      <c r="BR103" s="841"/>
      <c r="BS103" s="841"/>
      <c r="BT103" s="841"/>
      <c r="BU103" s="841"/>
      <c r="BV103" s="841"/>
      <c r="BW103" s="841"/>
      <c r="BX103" s="841"/>
      <c r="BY103" s="841"/>
      <c r="BZ103" s="842"/>
      <c r="CA103" s="986"/>
      <c r="CB103" s="986"/>
      <c r="CC103" s="986"/>
      <c r="CD103" s="986"/>
      <c r="CE103" s="986"/>
      <c r="CF103" s="986"/>
      <c r="CG103" s="986"/>
      <c r="CH103" s="986"/>
      <c r="CI103" s="986"/>
      <c r="CJ103" s="986"/>
      <c r="CK103" s="986"/>
      <c r="CL103" s="986"/>
      <c r="CM103" s="986"/>
      <c r="CN103" s="986"/>
      <c r="CO103" s="986"/>
      <c r="CP103" s="986"/>
      <c r="CQ103" s="986"/>
      <c r="CR103" s="988"/>
      <c r="CS103" s="4">
        <f t="shared" si="1"/>
        <v>0</v>
      </c>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row>
    <row r="104" spans="1:162" s="3" customFormat="1" ht="30.9" customHeight="1" x14ac:dyDescent="0.2">
      <c r="A104" s="4"/>
      <c r="B104" s="4"/>
      <c r="C104" s="4"/>
      <c r="E104" s="856" t="s">
        <v>203</v>
      </c>
      <c r="F104" s="857"/>
      <c r="G104" s="857"/>
      <c r="H104" s="857"/>
      <c r="I104" s="857"/>
      <c r="J104" s="857"/>
      <c r="K104" s="857"/>
      <c r="L104" s="857"/>
      <c r="M104" s="857"/>
      <c r="N104" s="857"/>
      <c r="O104" s="857"/>
      <c r="P104" s="857"/>
      <c r="Q104" s="857"/>
      <c r="R104" s="857"/>
      <c r="S104" s="857"/>
      <c r="T104" s="857"/>
      <c r="U104" s="857"/>
      <c r="V104" s="857"/>
      <c r="W104" s="857"/>
      <c r="X104" s="858"/>
      <c r="Y104" s="859" t="str">
        <f>IF(BI104="","",BI104)</f>
        <v/>
      </c>
      <c r="Z104" s="860"/>
      <c r="AA104" s="860"/>
      <c r="AB104" s="860"/>
      <c r="AC104" s="860"/>
      <c r="AD104" s="860"/>
      <c r="AE104" s="860"/>
      <c r="AF104" s="860"/>
      <c r="AG104" s="860"/>
      <c r="AH104" s="860"/>
      <c r="AI104" s="860"/>
      <c r="AJ104" s="860"/>
      <c r="AK104" s="860"/>
      <c r="AL104" s="860"/>
      <c r="AM104" s="860"/>
      <c r="AN104" s="860"/>
      <c r="AO104" s="860"/>
      <c r="AP104" s="861"/>
      <c r="AQ104" s="973"/>
      <c r="AR104" s="930"/>
      <c r="AS104" s="930"/>
      <c r="AT104" s="930"/>
      <c r="AU104" s="930"/>
      <c r="AV104" s="930"/>
      <c r="AW104" s="930"/>
      <c r="AX104" s="930"/>
      <c r="AY104" s="930"/>
      <c r="AZ104" s="930"/>
      <c r="BA104" s="930"/>
      <c r="BB104" s="930"/>
      <c r="BC104" s="930"/>
      <c r="BD104" s="930"/>
      <c r="BE104" s="930"/>
      <c r="BF104" s="930"/>
      <c r="BG104" s="930"/>
      <c r="BH104" s="974"/>
      <c r="BI104" s="859" t="str">
        <f>IF(BI105="","",BI105)</f>
        <v/>
      </c>
      <c r="BJ104" s="860"/>
      <c r="BK104" s="860"/>
      <c r="BL104" s="860"/>
      <c r="BM104" s="860"/>
      <c r="BN104" s="860"/>
      <c r="BO104" s="860"/>
      <c r="BP104" s="860"/>
      <c r="BQ104" s="860"/>
      <c r="BR104" s="860"/>
      <c r="BS104" s="860"/>
      <c r="BT104" s="860"/>
      <c r="BU104" s="860"/>
      <c r="BV104" s="860"/>
      <c r="BW104" s="860"/>
      <c r="BX104" s="860"/>
      <c r="BY104" s="860"/>
      <c r="BZ104" s="861"/>
      <c r="CA104" s="930"/>
      <c r="CB104" s="930"/>
      <c r="CC104" s="930"/>
      <c r="CD104" s="930"/>
      <c r="CE104" s="930"/>
      <c r="CF104" s="930"/>
      <c r="CG104" s="930"/>
      <c r="CH104" s="930"/>
      <c r="CI104" s="930"/>
      <c r="CJ104" s="930"/>
      <c r="CK104" s="930"/>
      <c r="CL104" s="930"/>
      <c r="CM104" s="930"/>
      <c r="CN104" s="930"/>
      <c r="CO104" s="930"/>
      <c r="CP104" s="930"/>
      <c r="CQ104" s="930"/>
      <c r="CR104" s="931"/>
      <c r="CS104" s="4">
        <f t="shared" si="1"/>
        <v>0</v>
      </c>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row>
    <row r="105" spans="1:162" s="3" customFormat="1" ht="30.9" customHeight="1" x14ac:dyDescent="0.2">
      <c r="A105" s="4"/>
      <c r="B105" s="4"/>
      <c r="C105" s="4"/>
      <c r="E105" s="606" t="s">
        <v>211</v>
      </c>
      <c r="F105" s="580"/>
      <c r="G105" s="581"/>
      <c r="H105" s="849" t="s">
        <v>185</v>
      </c>
      <c r="I105" s="850"/>
      <c r="J105" s="850"/>
      <c r="K105" s="850" t="s">
        <v>204</v>
      </c>
      <c r="L105" s="850"/>
      <c r="M105" s="850"/>
      <c r="N105" s="850"/>
      <c r="O105" s="850"/>
      <c r="P105" s="850"/>
      <c r="Q105" s="850"/>
      <c r="R105" s="850"/>
      <c r="S105" s="850"/>
      <c r="T105" s="850"/>
      <c r="U105" s="850"/>
      <c r="V105" s="850"/>
      <c r="W105" s="850"/>
      <c r="X105" s="851"/>
      <c r="Y105" s="833" t="str">
        <f>IF(BI105="","",BI105)</f>
        <v/>
      </c>
      <c r="Z105" s="834"/>
      <c r="AA105" s="834"/>
      <c r="AB105" s="834"/>
      <c r="AC105" s="834"/>
      <c r="AD105" s="834"/>
      <c r="AE105" s="834"/>
      <c r="AF105" s="834"/>
      <c r="AG105" s="834"/>
      <c r="AH105" s="834"/>
      <c r="AI105" s="834"/>
      <c r="AJ105" s="834"/>
      <c r="AK105" s="834"/>
      <c r="AL105" s="834"/>
      <c r="AM105" s="834"/>
      <c r="AN105" s="834"/>
      <c r="AO105" s="834"/>
      <c r="AP105" s="835"/>
      <c r="AQ105" s="975"/>
      <c r="AR105" s="976"/>
      <c r="AS105" s="976"/>
      <c r="AT105" s="976"/>
      <c r="AU105" s="976"/>
      <c r="AV105" s="976"/>
      <c r="AW105" s="976"/>
      <c r="AX105" s="976"/>
      <c r="AY105" s="976"/>
      <c r="AZ105" s="976"/>
      <c r="BA105" s="976"/>
      <c r="BB105" s="976"/>
      <c r="BC105" s="976"/>
      <c r="BD105" s="976"/>
      <c r="BE105" s="976"/>
      <c r="BF105" s="976"/>
      <c r="BG105" s="976"/>
      <c r="BH105" s="977"/>
      <c r="BI105" s="833" t="str">
        <f>IF(作業３!E114+作業３!E115+SUM(作業３!E145:E147)=0,"",作業３!E114+作業３!E115+SUM(作業３!E145:E147))</f>
        <v/>
      </c>
      <c r="BJ105" s="834"/>
      <c r="BK105" s="834"/>
      <c r="BL105" s="834"/>
      <c r="BM105" s="834"/>
      <c r="BN105" s="834"/>
      <c r="BO105" s="834"/>
      <c r="BP105" s="834"/>
      <c r="BQ105" s="834"/>
      <c r="BR105" s="834"/>
      <c r="BS105" s="834"/>
      <c r="BT105" s="834"/>
      <c r="BU105" s="834"/>
      <c r="BV105" s="834"/>
      <c r="BW105" s="834"/>
      <c r="BX105" s="834"/>
      <c r="BY105" s="834"/>
      <c r="BZ105" s="835"/>
      <c r="CA105" s="976"/>
      <c r="CB105" s="976"/>
      <c r="CC105" s="976"/>
      <c r="CD105" s="976"/>
      <c r="CE105" s="976"/>
      <c r="CF105" s="976"/>
      <c r="CG105" s="976"/>
      <c r="CH105" s="976"/>
      <c r="CI105" s="976"/>
      <c r="CJ105" s="976"/>
      <c r="CK105" s="976"/>
      <c r="CL105" s="976"/>
      <c r="CM105" s="976"/>
      <c r="CN105" s="976"/>
      <c r="CO105" s="976"/>
      <c r="CP105" s="976"/>
      <c r="CQ105" s="976"/>
      <c r="CR105" s="984"/>
      <c r="CS105" s="4">
        <f t="shared" si="1"/>
        <v>0</v>
      </c>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row>
    <row r="106" spans="1:162" s="3" customFormat="1" ht="30.9" customHeight="1" x14ac:dyDescent="0.2">
      <c r="A106" s="4"/>
      <c r="B106" s="4"/>
      <c r="C106" s="4"/>
      <c r="E106" s="582"/>
      <c r="F106" s="583"/>
      <c r="G106" s="584"/>
      <c r="H106" s="843" t="s">
        <v>35</v>
      </c>
      <c r="I106" s="844"/>
      <c r="J106" s="844"/>
      <c r="K106" s="844" t="s">
        <v>205</v>
      </c>
      <c r="L106" s="844"/>
      <c r="M106" s="844"/>
      <c r="N106" s="844"/>
      <c r="O106" s="844"/>
      <c r="P106" s="844"/>
      <c r="Q106" s="844"/>
      <c r="R106" s="844"/>
      <c r="S106" s="844"/>
      <c r="T106" s="844"/>
      <c r="U106" s="844"/>
      <c r="V106" s="844"/>
      <c r="W106" s="844"/>
      <c r="X106" s="848"/>
      <c r="Y106" s="820"/>
      <c r="Z106" s="821"/>
      <c r="AA106" s="821"/>
      <c r="AB106" s="821"/>
      <c r="AC106" s="821"/>
      <c r="AD106" s="821"/>
      <c r="AE106" s="821"/>
      <c r="AF106" s="821"/>
      <c r="AG106" s="821"/>
      <c r="AH106" s="821"/>
      <c r="AI106" s="821"/>
      <c r="AJ106" s="821"/>
      <c r="AK106" s="821"/>
      <c r="AL106" s="821"/>
      <c r="AM106" s="821"/>
      <c r="AN106" s="821"/>
      <c r="AO106" s="821"/>
      <c r="AP106" s="822"/>
      <c r="AQ106" s="815"/>
      <c r="AR106" s="816"/>
      <c r="AS106" s="816"/>
      <c r="AT106" s="816"/>
      <c r="AU106" s="816"/>
      <c r="AV106" s="816"/>
      <c r="AW106" s="816"/>
      <c r="AX106" s="816"/>
      <c r="AY106" s="816"/>
      <c r="AZ106" s="816"/>
      <c r="BA106" s="816"/>
      <c r="BB106" s="816"/>
      <c r="BC106" s="816"/>
      <c r="BD106" s="816"/>
      <c r="BE106" s="816"/>
      <c r="BF106" s="816"/>
      <c r="BG106" s="816"/>
      <c r="BH106" s="817"/>
      <c r="BI106" s="820"/>
      <c r="BJ106" s="821"/>
      <c r="BK106" s="821"/>
      <c r="BL106" s="821"/>
      <c r="BM106" s="821"/>
      <c r="BN106" s="821"/>
      <c r="BO106" s="821"/>
      <c r="BP106" s="821"/>
      <c r="BQ106" s="821"/>
      <c r="BR106" s="821"/>
      <c r="BS106" s="821"/>
      <c r="BT106" s="821"/>
      <c r="BU106" s="821"/>
      <c r="BV106" s="821"/>
      <c r="BW106" s="821"/>
      <c r="BX106" s="821"/>
      <c r="BY106" s="821"/>
      <c r="BZ106" s="822"/>
      <c r="CA106" s="816"/>
      <c r="CB106" s="816"/>
      <c r="CC106" s="816"/>
      <c r="CD106" s="816"/>
      <c r="CE106" s="816"/>
      <c r="CF106" s="816"/>
      <c r="CG106" s="816"/>
      <c r="CH106" s="816"/>
      <c r="CI106" s="816"/>
      <c r="CJ106" s="816"/>
      <c r="CK106" s="816"/>
      <c r="CL106" s="816"/>
      <c r="CM106" s="816"/>
      <c r="CN106" s="816"/>
      <c r="CO106" s="816"/>
      <c r="CP106" s="816"/>
      <c r="CQ106" s="816"/>
      <c r="CR106" s="823"/>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row>
    <row r="107" spans="1:162" s="3" customFormat="1" ht="30.9" customHeight="1" thickBot="1" x14ac:dyDescent="0.25">
      <c r="A107" s="4"/>
      <c r="B107" s="4"/>
      <c r="C107" s="4"/>
      <c r="E107" s="989"/>
      <c r="F107" s="990"/>
      <c r="G107" s="991"/>
      <c r="H107" s="836" t="s">
        <v>36</v>
      </c>
      <c r="I107" s="831"/>
      <c r="J107" s="831"/>
      <c r="K107" s="831" t="s">
        <v>206</v>
      </c>
      <c r="L107" s="831"/>
      <c r="M107" s="831"/>
      <c r="N107" s="831"/>
      <c r="O107" s="831"/>
      <c r="P107" s="831"/>
      <c r="Q107" s="831"/>
      <c r="R107" s="831"/>
      <c r="S107" s="831"/>
      <c r="T107" s="831"/>
      <c r="U107" s="831"/>
      <c r="V107" s="831"/>
      <c r="W107" s="831"/>
      <c r="X107" s="832"/>
      <c r="Y107" s="827"/>
      <c r="Z107" s="828"/>
      <c r="AA107" s="828"/>
      <c r="AB107" s="828"/>
      <c r="AC107" s="828"/>
      <c r="AD107" s="828"/>
      <c r="AE107" s="828"/>
      <c r="AF107" s="828"/>
      <c r="AG107" s="828"/>
      <c r="AH107" s="828"/>
      <c r="AI107" s="828"/>
      <c r="AJ107" s="828"/>
      <c r="AK107" s="828"/>
      <c r="AL107" s="828"/>
      <c r="AM107" s="828"/>
      <c r="AN107" s="828"/>
      <c r="AO107" s="828"/>
      <c r="AP107" s="829"/>
      <c r="AQ107" s="824" t="s">
        <v>112</v>
      </c>
      <c r="AR107" s="825"/>
      <c r="AS107" s="825"/>
      <c r="AT107" s="825"/>
      <c r="AU107" s="825"/>
      <c r="AV107" s="825"/>
      <c r="AW107" s="825"/>
      <c r="AX107" s="825"/>
      <c r="AY107" s="825"/>
      <c r="AZ107" s="825"/>
      <c r="BA107" s="825"/>
      <c r="BB107" s="825"/>
      <c r="BC107" s="825"/>
      <c r="BD107" s="825"/>
      <c r="BE107" s="825"/>
      <c r="BF107" s="825"/>
      <c r="BG107" s="825"/>
      <c r="BH107" s="826"/>
      <c r="BI107" s="827"/>
      <c r="BJ107" s="828"/>
      <c r="BK107" s="828"/>
      <c r="BL107" s="828"/>
      <c r="BM107" s="828"/>
      <c r="BN107" s="828"/>
      <c r="BO107" s="828"/>
      <c r="BP107" s="828"/>
      <c r="BQ107" s="828"/>
      <c r="BR107" s="828"/>
      <c r="BS107" s="828"/>
      <c r="BT107" s="828"/>
      <c r="BU107" s="828"/>
      <c r="BV107" s="828"/>
      <c r="BW107" s="828"/>
      <c r="BX107" s="828"/>
      <c r="BY107" s="828"/>
      <c r="BZ107" s="829"/>
      <c r="CA107" s="825"/>
      <c r="CB107" s="825"/>
      <c r="CC107" s="825"/>
      <c r="CD107" s="825"/>
      <c r="CE107" s="825"/>
      <c r="CF107" s="825"/>
      <c r="CG107" s="825"/>
      <c r="CH107" s="825"/>
      <c r="CI107" s="825"/>
      <c r="CJ107" s="825"/>
      <c r="CK107" s="825"/>
      <c r="CL107" s="825"/>
      <c r="CM107" s="825"/>
      <c r="CN107" s="825"/>
      <c r="CO107" s="825"/>
      <c r="CP107" s="825"/>
      <c r="CQ107" s="825"/>
      <c r="CR107" s="830"/>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row>
    <row r="108" spans="1:162" s="3" customFormat="1" ht="30.9" customHeight="1" thickBot="1" x14ac:dyDescent="0.25">
      <c r="A108" s="4"/>
      <c r="B108" s="4"/>
      <c r="C108" s="4"/>
      <c r="E108" s="845" t="s">
        <v>207</v>
      </c>
      <c r="F108" s="846"/>
      <c r="G108" s="846"/>
      <c r="H108" s="846"/>
      <c r="I108" s="846"/>
      <c r="J108" s="846"/>
      <c r="K108" s="846"/>
      <c r="L108" s="846"/>
      <c r="M108" s="846"/>
      <c r="N108" s="846"/>
      <c r="O108" s="846"/>
      <c r="P108" s="846"/>
      <c r="Q108" s="846"/>
      <c r="R108" s="846"/>
      <c r="S108" s="846"/>
      <c r="T108" s="846"/>
      <c r="U108" s="846"/>
      <c r="V108" s="846"/>
      <c r="W108" s="846"/>
      <c r="X108" s="847"/>
      <c r="Y108" s="742" t="str">
        <f>IF(BI108=0,"",BI108)</f>
        <v/>
      </c>
      <c r="Z108" s="743"/>
      <c r="AA108" s="743"/>
      <c r="AB108" s="743"/>
      <c r="AC108" s="743"/>
      <c r="AD108" s="743"/>
      <c r="AE108" s="743"/>
      <c r="AF108" s="743"/>
      <c r="AG108" s="743"/>
      <c r="AH108" s="743"/>
      <c r="AI108" s="743"/>
      <c r="AJ108" s="743"/>
      <c r="AK108" s="743"/>
      <c r="AL108" s="743"/>
      <c r="AM108" s="743"/>
      <c r="AN108" s="743"/>
      <c r="AO108" s="743"/>
      <c r="AP108" s="744"/>
      <c r="AQ108" s="818"/>
      <c r="AR108" s="745"/>
      <c r="AS108" s="745"/>
      <c r="AT108" s="745"/>
      <c r="AU108" s="745"/>
      <c r="AV108" s="745"/>
      <c r="AW108" s="745"/>
      <c r="AX108" s="745"/>
      <c r="AY108" s="745"/>
      <c r="AZ108" s="745"/>
      <c r="BA108" s="745"/>
      <c r="BB108" s="745"/>
      <c r="BC108" s="745"/>
      <c r="BD108" s="745"/>
      <c r="BE108" s="745"/>
      <c r="BF108" s="745"/>
      <c r="BG108" s="745"/>
      <c r="BH108" s="819"/>
      <c r="BI108" s="742" t="str">
        <f>IF(CS108=0,"",CS108)</f>
        <v/>
      </c>
      <c r="BJ108" s="743"/>
      <c r="BK108" s="743"/>
      <c r="BL108" s="743"/>
      <c r="BM108" s="743"/>
      <c r="BN108" s="743"/>
      <c r="BO108" s="743"/>
      <c r="BP108" s="743"/>
      <c r="BQ108" s="743"/>
      <c r="BR108" s="743"/>
      <c r="BS108" s="743"/>
      <c r="BT108" s="743"/>
      <c r="BU108" s="743"/>
      <c r="BV108" s="743"/>
      <c r="BW108" s="743"/>
      <c r="BX108" s="743"/>
      <c r="BY108" s="743"/>
      <c r="BZ108" s="744"/>
      <c r="CA108" s="745"/>
      <c r="CB108" s="745"/>
      <c r="CC108" s="745"/>
      <c r="CD108" s="745"/>
      <c r="CE108" s="745"/>
      <c r="CF108" s="745"/>
      <c r="CG108" s="745"/>
      <c r="CH108" s="745"/>
      <c r="CI108" s="745"/>
      <c r="CJ108" s="745"/>
      <c r="CK108" s="745"/>
      <c r="CL108" s="745"/>
      <c r="CM108" s="745"/>
      <c r="CN108" s="745"/>
      <c r="CO108" s="745"/>
      <c r="CP108" s="745"/>
      <c r="CQ108" s="745"/>
      <c r="CR108" s="746"/>
      <c r="CS108" s="4">
        <f>CS104+CS103+CS102+CS99+CS98+CS91+CS90+CS87+CS80</f>
        <v>0</v>
      </c>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row>
    <row r="109" spans="1:162" s="3" customFormat="1" ht="30.9" customHeight="1" thickBot="1" x14ac:dyDescent="0.25">
      <c r="A109" s="4"/>
      <c r="B109" s="4"/>
      <c r="C109" s="4"/>
      <c r="E109" s="862" t="s">
        <v>336</v>
      </c>
      <c r="F109" s="863"/>
      <c r="G109" s="863"/>
      <c r="H109" s="863"/>
      <c r="I109" s="863"/>
      <c r="J109" s="863"/>
      <c r="K109" s="863"/>
      <c r="L109" s="863"/>
      <c r="M109" s="863"/>
      <c r="N109" s="863"/>
      <c r="O109" s="863"/>
      <c r="P109" s="863"/>
      <c r="Q109" s="863"/>
      <c r="R109" s="863"/>
      <c r="S109" s="863"/>
      <c r="T109" s="863"/>
      <c r="U109" s="863"/>
      <c r="V109" s="863"/>
      <c r="W109" s="863"/>
      <c r="X109" s="864"/>
      <c r="Y109" s="775"/>
      <c r="Z109" s="776"/>
      <c r="AA109" s="776"/>
      <c r="AB109" s="776"/>
      <c r="AC109" s="776"/>
      <c r="AD109" s="776"/>
      <c r="AE109" s="776"/>
      <c r="AF109" s="776"/>
      <c r="AG109" s="776"/>
      <c r="AH109" s="776"/>
      <c r="AI109" s="776"/>
      <c r="AJ109" s="776"/>
      <c r="AK109" s="776"/>
      <c r="AL109" s="776"/>
      <c r="AM109" s="776"/>
      <c r="AN109" s="776"/>
      <c r="AO109" s="776"/>
      <c r="AP109" s="777"/>
      <c r="AQ109" s="429"/>
      <c r="AR109" s="429"/>
      <c r="AS109" s="429"/>
      <c r="AT109" s="429"/>
      <c r="AU109" s="429"/>
      <c r="AV109" s="429"/>
      <c r="AW109" s="429"/>
      <c r="AX109" s="429"/>
      <c r="AY109" s="429"/>
      <c r="AZ109" s="429"/>
      <c r="BA109" s="429"/>
      <c r="BB109" s="429"/>
      <c r="BC109" s="429"/>
      <c r="BD109" s="429"/>
      <c r="BE109" s="429"/>
      <c r="BF109" s="429"/>
      <c r="BG109" s="429"/>
      <c r="BH109" s="429"/>
      <c r="BI109" s="429"/>
      <c r="BJ109" s="429"/>
      <c r="BK109" s="429"/>
      <c r="BL109" s="429"/>
      <c r="BM109" s="429"/>
      <c r="BN109" s="429"/>
      <c r="BO109" s="429"/>
      <c r="BP109" s="429"/>
      <c r="BQ109" s="429"/>
      <c r="BR109" s="429"/>
      <c r="BS109" s="429"/>
      <c r="BT109" s="429"/>
      <c r="BU109" s="429"/>
      <c r="BV109" s="429"/>
      <c r="BW109" s="429"/>
      <c r="BX109" s="429"/>
      <c r="BY109" s="429"/>
      <c r="BZ109" s="429"/>
      <c r="CA109" s="429"/>
      <c r="CB109" s="429"/>
      <c r="CC109" s="429"/>
      <c r="CD109" s="429"/>
      <c r="CE109" s="429"/>
      <c r="CF109" s="429"/>
      <c r="CG109" s="429"/>
      <c r="CH109" s="429"/>
      <c r="CI109" s="429"/>
      <c r="CJ109" s="429"/>
      <c r="CK109" s="429"/>
      <c r="CL109" s="429"/>
      <c r="CM109" s="429"/>
      <c r="CN109" s="429"/>
      <c r="CO109" s="429"/>
      <c r="CP109" s="429"/>
      <c r="CQ109" s="429"/>
      <c r="CR109" s="429"/>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row>
    <row r="110" spans="1:162" s="3" customFormat="1" ht="30.9" customHeight="1" thickBot="1" x14ac:dyDescent="0.25">
      <c r="A110" s="4"/>
      <c r="B110" s="4"/>
      <c r="C110" s="4"/>
      <c r="E110" s="862" t="s">
        <v>338</v>
      </c>
      <c r="F110" s="863"/>
      <c r="G110" s="863"/>
      <c r="H110" s="863"/>
      <c r="I110" s="863"/>
      <c r="J110" s="863"/>
      <c r="K110" s="863"/>
      <c r="L110" s="863"/>
      <c r="M110" s="863"/>
      <c r="N110" s="863"/>
      <c r="O110" s="863"/>
      <c r="P110" s="863"/>
      <c r="Q110" s="863"/>
      <c r="R110" s="863"/>
      <c r="S110" s="863"/>
      <c r="T110" s="863"/>
      <c r="U110" s="863"/>
      <c r="V110" s="863"/>
      <c r="W110" s="863"/>
      <c r="X110" s="864"/>
      <c r="Y110" s="775"/>
      <c r="Z110" s="776"/>
      <c r="AA110" s="776"/>
      <c r="AB110" s="776"/>
      <c r="AC110" s="776"/>
      <c r="AD110" s="776"/>
      <c r="AE110" s="776"/>
      <c r="AF110" s="776"/>
      <c r="AG110" s="776"/>
      <c r="AH110" s="776"/>
      <c r="AI110" s="776"/>
      <c r="AJ110" s="776"/>
      <c r="AK110" s="776"/>
      <c r="AL110" s="776"/>
      <c r="AM110" s="776"/>
      <c r="AN110" s="776"/>
      <c r="AO110" s="776"/>
      <c r="AP110" s="777"/>
      <c r="AQ110" s="429"/>
      <c r="AR110" s="429"/>
      <c r="AS110" s="429"/>
      <c r="AT110" s="429"/>
      <c r="AU110" s="429"/>
      <c r="AV110" s="429"/>
      <c r="AW110" s="429"/>
      <c r="AX110" s="429"/>
      <c r="AY110" s="429"/>
      <c r="AZ110" s="429"/>
      <c r="BA110" s="429"/>
      <c r="BB110" s="429"/>
      <c r="BC110" s="429"/>
      <c r="BD110" s="429"/>
      <c r="BE110" s="429"/>
      <c r="BF110" s="429"/>
      <c r="BG110" s="429"/>
      <c r="BH110" s="429"/>
      <c r="BI110" s="429"/>
      <c r="BJ110" s="429"/>
      <c r="BK110" s="429"/>
      <c r="BL110" s="429"/>
      <c r="BM110" s="429"/>
      <c r="BN110" s="429"/>
      <c r="BO110" s="429"/>
      <c r="BP110" s="429"/>
      <c r="BQ110" s="429"/>
      <c r="BR110" s="429"/>
      <c r="BS110" s="429"/>
      <c r="BT110" s="429"/>
      <c r="BU110" s="429"/>
      <c r="BV110" s="429"/>
      <c r="BW110" s="429"/>
      <c r="BX110" s="429"/>
      <c r="BY110" s="429"/>
      <c r="BZ110" s="429"/>
      <c r="CA110" s="429"/>
      <c r="CB110" s="429"/>
      <c r="CC110" s="429"/>
      <c r="CD110" s="429"/>
      <c r="CE110" s="429"/>
      <c r="CF110" s="429"/>
      <c r="CG110" s="429"/>
      <c r="CH110" s="429"/>
      <c r="CI110" s="429"/>
      <c r="CJ110" s="429"/>
      <c r="CK110" s="429"/>
      <c r="CL110" s="429"/>
      <c r="CM110" s="429"/>
      <c r="CN110" s="429"/>
      <c r="CO110" s="429"/>
      <c r="CP110" s="429"/>
      <c r="CQ110" s="429"/>
      <c r="CR110" s="429"/>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row>
    <row r="111" spans="1:162" s="3" customFormat="1" ht="30.9" customHeight="1" thickBot="1" x14ac:dyDescent="0.25">
      <c r="A111" s="4"/>
      <c r="B111" s="4"/>
      <c r="C111" s="4"/>
      <c r="E111" s="862" t="s">
        <v>339</v>
      </c>
      <c r="F111" s="863"/>
      <c r="G111" s="863"/>
      <c r="H111" s="863"/>
      <c r="I111" s="863"/>
      <c r="J111" s="863"/>
      <c r="K111" s="863"/>
      <c r="L111" s="863"/>
      <c r="M111" s="863"/>
      <c r="N111" s="863"/>
      <c r="O111" s="863"/>
      <c r="P111" s="863"/>
      <c r="Q111" s="863"/>
      <c r="R111" s="863"/>
      <c r="S111" s="863"/>
      <c r="T111" s="863"/>
      <c r="U111" s="863"/>
      <c r="V111" s="863"/>
      <c r="W111" s="863"/>
      <c r="X111" s="864"/>
      <c r="Y111" s="775"/>
      <c r="Z111" s="776"/>
      <c r="AA111" s="776"/>
      <c r="AB111" s="776"/>
      <c r="AC111" s="776"/>
      <c r="AD111" s="776"/>
      <c r="AE111" s="776"/>
      <c r="AF111" s="776"/>
      <c r="AG111" s="776"/>
      <c r="AH111" s="776"/>
      <c r="AI111" s="776"/>
      <c r="AJ111" s="776"/>
      <c r="AK111" s="776"/>
      <c r="AL111" s="776"/>
      <c r="AM111" s="776"/>
      <c r="AN111" s="776"/>
      <c r="AO111" s="776"/>
      <c r="AP111" s="777"/>
      <c r="AQ111" s="429"/>
      <c r="AR111" s="429"/>
      <c r="AS111" s="429"/>
      <c r="AT111" s="429"/>
      <c r="AU111" s="429"/>
      <c r="AV111" s="429"/>
      <c r="AW111" s="429"/>
      <c r="AX111" s="429"/>
      <c r="AY111" s="429"/>
      <c r="AZ111" s="429"/>
      <c r="BA111" s="429"/>
      <c r="BB111" s="429"/>
      <c r="BC111" s="429"/>
      <c r="BD111" s="429"/>
      <c r="BE111" s="429"/>
      <c r="BF111" s="429"/>
      <c r="BG111" s="429"/>
      <c r="BH111" s="429"/>
      <c r="BI111" s="429"/>
      <c r="BJ111" s="429"/>
      <c r="BK111" s="429"/>
      <c r="BL111" s="429"/>
      <c r="BM111" s="429"/>
      <c r="BN111" s="429"/>
      <c r="BO111" s="429"/>
      <c r="BP111" s="429"/>
      <c r="BQ111" s="429"/>
      <c r="BR111" s="429"/>
      <c r="BS111" s="429"/>
      <c r="BT111" s="429"/>
      <c r="BU111" s="429"/>
      <c r="BV111" s="429"/>
      <c r="BW111" s="429"/>
      <c r="BX111" s="429"/>
      <c r="BY111" s="429"/>
      <c r="BZ111" s="429"/>
      <c r="CA111" s="429"/>
      <c r="CB111" s="429"/>
      <c r="CC111" s="429"/>
      <c r="CD111" s="429"/>
      <c r="CE111" s="429"/>
      <c r="CF111" s="429"/>
      <c r="CG111" s="429"/>
      <c r="CH111" s="429"/>
      <c r="CI111" s="429"/>
      <c r="CJ111" s="429"/>
      <c r="CK111" s="429"/>
      <c r="CL111" s="429"/>
      <c r="CM111" s="429"/>
      <c r="CN111" s="429"/>
      <c r="CO111" s="429"/>
      <c r="CP111" s="429"/>
      <c r="CQ111" s="429"/>
      <c r="CR111" s="429"/>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row>
    <row r="112" spans="1:162" s="3" customFormat="1" ht="30.9" customHeight="1" thickBot="1" x14ac:dyDescent="0.25">
      <c r="A112" s="4"/>
      <c r="B112" s="4"/>
      <c r="C112" s="4"/>
      <c r="E112" s="862" t="s">
        <v>337</v>
      </c>
      <c r="F112" s="863"/>
      <c r="G112" s="863"/>
      <c r="H112" s="863"/>
      <c r="I112" s="863"/>
      <c r="J112" s="863"/>
      <c r="K112" s="863"/>
      <c r="L112" s="863"/>
      <c r="M112" s="863"/>
      <c r="N112" s="863"/>
      <c r="O112" s="863"/>
      <c r="P112" s="863"/>
      <c r="Q112" s="863"/>
      <c r="R112" s="863"/>
      <c r="S112" s="863"/>
      <c r="T112" s="863"/>
      <c r="U112" s="863"/>
      <c r="V112" s="863"/>
      <c r="W112" s="863"/>
      <c r="X112" s="864"/>
      <c r="Y112" s="775"/>
      <c r="Z112" s="776"/>
      <c r="AA112" s="776"/>
      <c r="AB112" s="776"/>
      <c r="AC112" s="776"/>
      <c r="AD112" s="776"/>
      <c r="AE112" s="776"/>
      <c r="AF112" s="776"/>
      <c r="AG112" s="776"/>
      <c r="AH112" s="776"/>
      <c r="AI112" s="776"/>
      <c r="AJ112" s="776"/>
      <c r="AK112" s="776"/>
      <c r="AL112" s="776"/>
      <c r="AM112" s="776"/>
      <c r="AN112" s="776"/>
      <c r="AO112" s="776"/>
      <c r="AP112" s="777"/>
      <c r="AQ112" s="429"/>
      <c r="AR112" s="429"/>
      <c r="AS112" s="429"/>
      <c r="AT112" s="429"/>
      <c r="AU112" s="429"/>
      <c r="AV112" s="429"/>
      <c r="AW112" s="429"/>
      <c r="AX112" s="429"/>
      <c r="AY112" s="429"/>
      <c r="AZ112" s="429"/>
      <c r="BA112" s="429"/>
      <c r="BB112" s="429"/>
      <c r="BC112" s="429"/>
      <c r="BD112" s="429"/>
      <c r="BE112" s="429"/>
      <c r="BF112" s="429"/>
      <c r="BG112" s="429"/>
      <c r="BH112" s="429"/>
      <c r="BI112" s="429"/>
      <c r="BJ112" s="429"/>
      <c r="BK112" s="429"/>
      <c r="BL112" s="429"/>
      <c r="BM112" s="429"/>
      <c r="BN112" s="429"/>
      <c r="BO112" s="429"/>
      <c r="BP112" s="429"/>
      <c r="BQ112" s="429"/>
      <c r="BR112" s="429"/>
      <c r="BS112" s="429"/>
      <c r="BT112" s="429"/>
      <c r="BU112" s="429"/>
      <c r="BV112" s="429"/>
      <c r="BW112" s="429"/>
      <c r="BX112" s="429"/>
      <c r="BY112" s="429"/>
      <c r="BZ112" s="429"/>
      <c r="CA112" s="429"/>
      <c r="CB112" s="429"/>
      <c r="CC112" s="429"/>
      <c r="CD112" s="429"/>
      <c r="CE112" s="429"/>
      <c r="CF112" s="429"/>
      <c r="CG112" s="429"/>
      <c r="CH112" s="429"/>
      <c r="CI112" s="429"/>
      <c r="CJ112" s="429"/>
      <c r="CK112" s="429"/>
      <c r="CL112" s="429"/>
      <c r="CM112" s="429"/>
      <c r="CN112" s="429"/>
      <c r="CO112" s="429"/>
      <c r="CP112" s="429"/>
      <c r="CQ112" s="429"/>
      <c r="CR112" s="429"/>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row>
    <row r="113" spans="1:162" s="3" customFormat="1" ht="30.9" customHeight="1" thickBot="1" x14ac:dyDescent="0.25">
      <c r="A113" s="4"/>
      <c r="B113" s="4"/>
      <c r="C113" s="4"/>
      <c r="E113" s="769" t="s">
        <v>209</v>
      </c>
      <c r="F113" s="770"/>
      <c r="G113" s="770"/>
      <c r="H113" s="770"/>
      <c r="I113" s="770"/>
      <c r="J113" s="770"/>
      <c r="K113" s="770"/>
      <c r="L113" s="770"/>
      <c r="M113" s="770"/>
      <c r="N113" s="770"/>
      <c r="O113" s="770"/>
      <c r="P113" s="770"/>
      <c r="Q113" s="770"/>
      <c r="R113" s="770"/>
      <c r="S113" s="770"/>
      <c r="T113" s="770"/>
      <c r="U113" s="770"/>
      <c r="V113" s="770"/>
      <c r="W113" s="770"/>
      <c r="X113" s="771"/>
      <c r="Y113" s="772"/>
      <c r="Z113" s="773"/>
      <c r="AA113" s="773"/>
      <c r="AB113" s="773"/>
      <c r="AC113" s="773"/>
      <c r="AD113" s="773"/>
      <c r="AE113" s="773"/>
      <c r="AF113" s="773"/>
      <c r="AG113" s="773"/>
      <c r="AH113" s="773"/>
      <c r="AI113" s="773"/>
      <c r="AJ113" s="773"/>
      <c r="AK113" s="773"/>
      <c r="AL113" s="773"/>
      <c r="AM113" s="773"/>
      <c r="AN113" s="773"/>
      <c r="AO113" s="773"/>
      <c r="AP113" s="774"/>
      <c r="AQ113" s="429"/>
      <c r="AR113" s="429"/>
      <c r="AS113" s="429"/>
      <c r="AT113" s="429"/>
      <c r="AU113" s="429"/>
      <c r="AV113" s="429"/>
      <c r="AW113" s="429"/>
      <c r="AX113" s="429"/>
      <c r="AY113" s="429"/>
      <c r="AZ113" s="429"/>
      <c r="BA113" s="429"/>
      <c r="BB113" s="429"/>
      <c r="BC113" s="429"/>
      <c r="BD113" s="429"/>
      <c r="BE113" s="429"/>
      <c r="BF113" s="429"/>
      <c r="BG113" s="429"/>
      <c r="BH113" s="429"/>
      <c r="BI113" s="430"/>
      <c r="BJ113" s="430"/>
      <c r="BK113" s="430"/>
      <c r="BL113" s="430"/>
      <c r="BM113" s="430"/>
      <c r="BN113" s="430"/>
      <c r="BO113" s="430"/>
      <c r="BP113" s="430"/>
      <c r="BQ113" s="430"/>
      <c r="BR113" s="430"/>
      <c r="BS113" s="430"/>
      <c r="BT113" s="430"/>
      <c r="BU113" s="430"/>
      <c r="BV113" s="430"/>
      <c r="BW113" s="430"/>
      <c r="BX113" s="430"/>
      <c r="BY113" s="430"/>
      <c r="BZ113" s="430"/>
      <c r="CA113" s="430"/>
      <c r="CB113" s="430"/>
      <c r="CC113" s="430"/>
      <c r="CD113" s="430"/>
      <c r="CE113" s="430"/>
      <c r="CF113" s="430"/>
      <c r="CG113" s="430"/>
      <c r="CH113" s="430"/>
      <c r="CI113" s="430"/>
      <c r="CJ113" s="430"/>
      <c r="CK113" s="430"/>
      <c r="CL113" s="430"/>
      <c r="CM113" s="430"/>
      <c r="CN113" s="430"/>
      <c r="CO113" s="430"/>
      <c r="CP113" s="430"/>
      <c r="CQ113" s="430"/>
      <c r="CR113" s="430"/>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row>
    <row r="114" spans="1:162" ht="60" customHeight="1" thickTop="1" x14ac:dyDescent="0.2">
      <c r="BI114" s="1315" t="s">
        <v>334</v>
      </c>
      <c r="BJ114" s="1316"/>
      <c r="BK114" s="1316"/>
      <c r="BL114" s="1316"/>
      <c r="BM114" s="1316"/>
      <c r="BN114" s="1316"/>
      <c r="BO114" s="1316"/>
      <c r="BP114" s="1316"/>
      <c r="BQ114" s="1316"/>
      <c r="BR114" s="1316"/>
      <c r="BS114" s="1316"/>
      <c r="BT114" s="1316"/>
      <c r="BU114" s="1316"/>
      <c r="BV114" s="1316"/>
      <c r="BW114" s="1316"/>
      <c r="BX114" s="1316"/>
      <c r="BY114" s="1316"/>
      <c r="BZ114" s="1316"/>
      <c r="CA114" s="778" t="str">
        <f>IF(CB66="","",CB66)</f>
        <v/>
      </c>
      <c r="CB114" s="779"/>
      <c r="CC114" s="779"/>
      <c r="CD114" s="779"/>
      <c r="CE114" s="779"/>
      <c r="CF114" s="779"/>
      <c r="CG114" s="779"/>
      <c r="CH114" s="779"/>
      <c r="CI114" s="779"/>
      <c r="CJ114" s="780"/>
      <c r="CK114" s="780"/>
      <c r="CL114" s="780"/>
      <c r="CM114" s="780"/>
      <c r="CN114" s="780"/>
      <c r="CO114" s="780"/>
      <c r="CP114" s="780"/>
      <c r="CQ114" s="780"/>
      <c r="CR114" s="781"/>
    </row>
    <row r="115" spans="1:162" ht="16.5" customHeight="1" x14ac:dyDescent="0.2">
      <c r="BZ115" s="4"/>
      <c r="CA115" s="4"/>
      <c r="CB115" s="4"/>
      <c r="CC115" s="4"/>
      <c r="CD115" s="4"/>
      <c r="CE115" s="4"/>
      <c r="CF115" s="4"/>
      <c r="CG115" s="4"/>
      <c r="CH115" s="586" t="str">
        <f>CH68</f>
        <v>20240229NK</v>
      </c>
      <c r="CI115" s="586"/>
      <c r="CJ115" s="586"/>
      <c r="CK115" s="586"/>
      <c r="CL115" s="586"/>
      <c r="CM115" s="586"/>
      <c r="CN115" s="586"/>
      <c r="CO115" s="586"/>
      <c r="CP115" s="586"/>
      <c r="CQ115" s="586"/>
      <c r="CR115" s="586"/>
    </row>
    <row r="116" spans="1:162" ht="16.5" customHeight="1" x14ac:dyDescent="0.2">
      <c r="BZ116" s="4"/>
      <c r="CA116" s="4"/>
      <c r="CB116" s="4"/>
      <c r="CC116" s="4"/>
      <c r="CD116" s="4"/>
      <c r="CE116" s="4"/>
      <c r="CF116" s="4"/>
      <c r="CG116" s="4"/>
      <c r="CH116" s="4"/>
      <c r="CI116" s="4"/>
      <c r="CJ116" s="4"/>
      <c r="CK116" s="4"/>
      <c r="CL116" s="4"/>
      <c r="CM116" s="4"/>
      <c r="CN116" s="4"/>
      <c r="CO116" s="4"/>
      <c r="CP116" s="4"/>
      <c r="CQ116" s="4"/>
      <c r="CR116" s="4"/>
    </row>
    <row r="117" spans="1:162" ht="9.75" customHeight="1" x14ac:dyDescent="0.2"/>
    <row r="118" spans="1:162" ht="24.75" customHeight="1" x14ac:dyDescent="0.2">
      <c r="E118" s="21"/>
      <c r="F118" s="21"/>
      <c r="G118" s="21"/>
      <c r="H118" s="21"/>
      <c r="I118" s="21"/>
      <c r="J118" s="21"/>
      <c r="K118" s="21"/>
      <c r="L118" s="7"/>
      <c r="M118" s="21"/>
      <c r="N118" s="21"/>
      <c r="O118" s="21"/>
      <c r="P118" s="21"/>
      <c r="Q118" s="21"/>
      <c r="R118" s="21"/>
      <c r="S118" s="21"/>
      <c r="T118" s="21"/>
      <c r="U118" s="21"/>
      <c r="V118" s="21"/>
      <c r="W118" s="21"/>
      <c r="X118" s="21"/>
      <c r="Y118" s="21"/>
      <c r="Z118" s="21"/>
      <c r="AA118" s="21"/>
      <c r="AB118" s="21"/>
      <c r="AC118" s="21"/>
      <c r="AD118" s="21"/>
      <c r="AE118" s="21"/>
      <c r="AH118" s="5" t="s">
        <v>341</v>
      </c>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1"/>
      <c r="BX118" s="1"/>
      <c r="BY118" s="1"/>
      <c r="BZ118" s="23"/>
      <c r="CA118" s="23"/>
      <c r="CB118" s="23"/>
    </row>
    <row r="119" spans="1:162" ht="24.75" customHeight="1" thickBot="1" x14ac:dyDescent="0.3">
      <c r="E119" s="17"/>
      <c r="F119" s="17"/>
      <c r="G119" s="17"/>
      <c r="H119" s="17"/>
      <c r="I119" s="17"/>
      <c r="J119" s="17"/>
      <c r="K119" s="17"/>
      <c r="L119" s="18"/>
      <c r="M119" s="17"/>
      <c r="N119" s="17"/>
      <c r="O119" s="17"/>
      <c r="P119" s="17"/>
      <c r="Q119" s="17"/>
      <c r="R119" s="17"/>
      <c r="S119" s="17"/>
      <c r="T119" s="17"/>
      <c r="U119" s="17"/>
      <c r="V119" s="17"/>
      <c r="W119" s="17"/>
      <c r="X119" s="17"/>
      <c r="Y119" s="17"/>
      <c r="Z119" s="17"/>
      <c r="AA119" s="17"/>
      <c r="AB119" s="17"/>
      <c r="AC119" s="17"/>
      <c r="AD119" s="17"/>
      <c r="AE119" s="17"/>
      <c r="AF119" s="19"/>
      <c r="AG119" s="19"/>
      <c r="AH119" s="783" t="s">
        <v>590</v>
      </c>
      <c r="AI119" s="784"/>
      <c r="AJ119" s="784"/>
      <c r="AK119" s="784"/>
      <c r="AL119" s="784"/>
      <c r="AM119" s="784"/>
      <c r="AN119" s="784"/>
      <c r="AO119" s="784"/>
      <c r="AP119" s="784"/>
      <c r="AQ119" s="784"/>
      <c r="AR119" s="784"/>
      <c r="AS119" s="784"/>
      <c r="AT119" s="784"/>
      <c r="AU119" s="784"/>
      <c r="AV119" s="784"/>
      <c r="AW119" s="784"/>
      <c r="AX119" s="784"/>
      <c r="AY119" s="784"/>
      <c r="AZ119" s="784"/>
      <c r="BA119" s="784"/>
      <c r="BB119" s="784"/>
      <c r="BC119" s="784"/>
      <c r="BD119" s="784"/>
      <c r="BE119" s="784"/>
      <c r="BF119" s="784"/>
      <c r="BG119" s="784"/>
      <c r="BH119" s="784"/>
      <c r="BI119" s="784"/>
      <c r="BJ119" s="784"/>
      <c r="BK119" s="784"/>
      <c r="BL119" s="784"/>
      <c r="BM119" s="784"/>
      <c r="BN119" s="784"/>
      <c r="BO119" s="784"/>
      <c r="BP119" s="784"/>
      <c r="BQ119" s="784"/>
      <c r="BR119" s="784"/>
      <c r="BS119" s="17"/>
      <c r="BT119" s="17"/>
      <c r="BU119" s="17"/>
      <c r="BV119" s="17"/>
      <c r="BW119" s="17"/>
      <c r="BX119" s="17"/>
      <c r="BY119" s="20"/>
      <c r="BZ119" s="1282" t="s">
        <v>235</v>
      </c>
      <c r="CA119" s="1282"/>
      <c r="CB119" s="1282"/>
      <c r="CC119" s="1282"/>
      <c r="CD119" s="1282"/>
      <c r="CE119" s="1282"/>
      <c r="CF119" s="1282"/>
      <c r="CG119" s="1282"/>
      <c r="CH119" s="1282"/>
      <c r="CI119" s="1282"/>
      <c r="CJ119" s="1282"/>
      <c r="CK119" s="1282"/>
      <c r="CL119" s="1282"/>
      <c r="CM119" s="1282"/>
      <c r="CN119" s="1282"/>
      <c r="CO119" s="1282"/>
      <c r="CP119" s="1282"/>
      <c r="CQ119" s="1282"/>
      <c r="CR119" s="1282"/>
    </row>
    <row r="120" spans="1:162" ht="24.75" customHeight="1" thickTop="1" x14ac:dyDescent="0.2">
      <c r="E120" s="970" t="s">
        <v>505</v>
      </c>
      <c r="F120" s="971"/>
      <c r="G120" s="971"/>
      <c r="H120" s="971"/>
      <c r="I120" s="971"/>
      <c r="J120" s="971"/>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1"/>
      <c r="AK120" s="971"/>
      <c r="AL120" s="971"/>
      <c r="AM120" s="971"/>
      <c r="AN120" s="971"/>
      <c r="AO120" s="971"/>
      <c r="AP120" s="972"/>
      <c r="AQ120" s="201"/>
      <c r="AR120" s="201"/>
      <c r="AS120" s="201"/>
      <c r="AT120" s="201"/>
      <c r="AU120" s="201"/>
      <c r="AV120" s="1275" t="str">
        <f ca="1">AV73</f>
        <v/>
      </c>
      <c r="AW120" s="1275"/>
      <c r="AX120" s="1275"/>
      <c r="AY120" s="1275"/>
      <c r="AZ120" s="1275"/>
      <c r="BA120" s="1275"/>
      <c r="BB120" s="1275"/>
      <c r="BC120" s="1275"/>
      <c r="BD120" s="1275"/>
      <c r="BE120" s="1275"/>
      <c r="BF120" s="1275"/>
      <c r="BG120" s="1275"/>
      <c r="BH120" s="1275"/>
      <c r="BI120" s="1275"/>
      <c r="BJ120" s="1275"/>
      <c r="BK120" s="1275"/>
      <c r="BL120" s="1275"/>
      <c r="BM120" s="1275"/>
      <c r="BN120" s="1275"/>
      <c r="BO120" s="1275"/>
      <c r="BP120" s="1275"/>
      <c r="BQ120" s="1275"/>
      <c r="BR120" s="1275"/>
      <c r="BS120" s="1275"/>
      <c r="BT120" s="1275"/>
      <c r="BU120" s="1275"/>
      <c r="BV120" s="17"/>
      <c r="BW120" s="17"/>
      <c r="BX120" s="17"/>
      <c r="BY120" s="20"/>
      <c r="BZ120" s="1283" t="s">
        <v>0</v>
      </c>
      <c r="CA120" s="1284"/>
      <c r="CB120" s="1284"/>
      <c r="CC120" s="1284"/>
      <c r="CD120" s="1284"/>
      <c r="CE120" s="1284"/>
      <c r="CF120" s="1284"/>
      <c r="CG120" s="1284"/>
      <c r="CH120" s="1284"/>
      <c r="CI120" s="1284"/>
      <c r="CJ120" s="1284"/>
      <c r="CK120" s="1284"/>
      <c r="CL120" s="1284"/>
      <c r="CM120" s="1284"/>
      <c r="CN120" s="1284"/>
      <c r="CO120" s="1284"/>
      <c r="CP120" s="1284"/>
      <c r="CQ120" s="1284"/>
      <c r="CR120" s="1285"/>
    </row>
    <row r="121" spans="1:162" ht="39" customHeight="1" x14ac:dyDescent="0.2">
      <c r="E121" s="978" t="str">
        <f>IF(L14="","",L14)</f>
        <v/>
      </c>
      <c r="F121" s="979"/>
      <c r="G121" s="979"/>
      <c r="H121" s="979"/>
      <c r="I121" s="979"/>
      <c r="J121" s="979"/>
      <c r="K121" s="979"/>
      <c r="L121" s="979"/>
      <c r="M121" s="979"/>
      <c r="N121" s="979"/>
      <c r="O121" s="979"/>
      <c r="P121" s="979"/>
      <c r="Q121" s="979"/>
      <c r="R121" s="979"/>
      <c r="S121" s="979"/>
      <c r="T121" s="979"/>
      <c r="U121" s="979"/>
      <c r="V121" s="979"/>
      <c r="W121" s="979"/>
      <c r="X121" s="979"/>
      <c r="Y121" s="979"/>
      <c r="Z121" s="979"/>
      <c r="AA121" s="979"/>
      <c r="AB121" s="979"/>
      <c r="AC121" s="979"/>
      <c r="AD121" s="979"/>
      <c r="AE121" s="979"/>
      <c r="AF121" s="979"/>
      <c r="AG121" s="979"/>
      <c r="AH121" s="979"/>
      <c r="AI121" s="979"/>
      <c r="AJ121" s="979"/>
      <c r="AK121" s="979"/>
      <c r="AL121" s="979"/>
      <c r="AM121" s="979"/>
      <c r="AN121" s="979"/>
      <c r="AO121" s="979"/>
      <c r="AP121" s="980"/>
      <c r="AQ121" s="49"/>
      <c r="AR121" s="49"/>
      <c r="AS121" s="49"/>
      <c r="AT121" s="49"/>
      <c r="AU121" s="49"/>
      <c r="AV121" s="1275"/>
      <c r="AW121" s="1275"/>
      <c r="AX121" s="1275"/>
      <c r="AY121" s="1275"/>
      <c r="AZ121" s="1275"/>
      <c r="BA121" s="1275"/>
      <c r="BB121" s="1275"/>
      <c r="BC121" s="1275"/>
      <c r="BD121" s="1275"/>
      <c r="BE121" s="1275"/>
      <c r="BF121" s="1275"/>
      <c r="BG121" s="1275"/>
      <c r="BH121" s="1275"/>
      <c r="BI121" s="1275"/>
      <c r="BJ121" s="1275"/>
      <c r="BK121" s="1275"/>
      <c r="BL121" s="1275"/>
      <c r="BM121" s="1275"/>
      <c r="BN121" s="1275"/>
      <c r="BO121" s="1275"/>
      <c r="BP121" s="1275"/>
      <c r="BQ121" s="1275"/>
      <c r="BR121" s="1275"/>
      <c r="BS121" s="1275"/>
      <c r="BT121" s="1275"/>
      <c r="BU121" s="1275"/>
      <c r="BZ121" s="1286"/>
      <c r="CA121" s="1287"/>
      <c r="CB121" s="1287"/>
      <c r="CC121" s="1287"/>
      <c r="CD121" s="1287"/>
      <c r="CE121" s="1287"/>
      <c r="CF121" s="1287"/>
      <c r="CG121" s="1287"/>
      <c r="CH121" s="1287"/>
      <c r="CI121" s="1287"/>
      <c r="CJ121" s="1287"/>
      <c r="CK121" s="1287"/>
      <c r="CL121" s="1287"/>
      <c r="CM121" s="1287"/>
      <c r="CN121" s="1287"/>
      <c r="CO121" s="1287"/>
      <c r="CP121" s="1287"/>
      <c r="CQ121" s="1287"/>
      <c r="CR121" s="1288"/>
    </row>
    <row r="122" spans="1:162" ht="15" customHeight="1" thickBot="1" x14ac:dyDescent="0.25">
      <c r="E122" s="981"/>
      <c r="F122" s="982"/>
      <c r="G122" s="982"/>
      <c r="H122" s="982"/>
      <c r="I122" s="982"/>
      <c r="J122" s="982"/>
      <c r="K122" s="982"/>
      <c r="L122" s="982"/>
      <c r="M122" s="982"/>
      <c r="N122" s="982"/>
      <c r="O122" s="982"/>
      <c r="P122" s="982"/>
      <c r="Q122" s="982"/>
      <c r="R122" s="982"/>
      <c r="S122" s="982"/>
      <c r="T122" s="982"/>
      <c r="U122" s="982"/>
      <c r="V122" s="982"/>
      <c r="W122" s="982"/>
      <c r="X122" s="982"/>
      <c r="Y122" s="982"/>
      <c r="Z122" s="982"/>
      <c r="AA122" s="982"/>
      <c r="AB122" s="982"/>
      <c r="AC122" s="982"/>
      <c r="AD122" s="982"/>
      <c r="AE122" s="982"/>
      <c r="AF122" s="982"/>
      <c r="AG122" s="982"/>
      <c r="AH122" s="982"/>
      <c r="AI122" s="982"/>
      <c r="AJ122" s="982"/>
      <c r="AK122" s="982"/>
      <c r="AL122" s="982"/>
      <c r="AM122" s="982"/>
      <c r="AN122" s="982"/>
      <c r="AO122" s="982"/>
      <c r="AP122" s="983"/>
      <c r="AQ122" s="49"/>
      <c r="AR122" s="49"/>
      <c r="AS122" s="49"/>
      <c r="AT122" s="49"/>
      <c r="AU122" s="49"/>
      <c r="AV122" s="1275"/>
      <c r="AW122" s="1275"/>
      <c r="AX122" s="1275"/>
      <c r="AY122" s="1275"/>
      <c r="AZ122" s="1275"/>
      <c r="BA122" s="1275"/>
      <c r="BB122" s="1275"/>
      <c r="BC122" s="1275"/>
      <c r="BD122" s="1275"/>
      <c r="BE122" s="1275"/>
      <c r="BF122" s="1275"/>
      <c r="BG122" s="1275"/>
      <c r="BH122" s="1275"/>
      <c r="BI122" s="1275"/>
      <c r="BJ122" s="1275"/>
      <c r="BK122" s="1275"/>
      <c r="BL122" s="1275"/>
      <c r="BM122" s="1275"/>
      <c r="BN122" s="1275"/>
      <c r="BO122" s="1275"/>
      <c r="BP122" s="1275"/>
      <c r="BQ122" s="1275"/>
      <c r="BR122" s="1275"/>
      <c r="BS122" s="1275"/>
      <c r="BT122" s="1275"/>
      <c r="BU122" s="1275"/>
    </row>
    <row r="123" spans="1:162" ht="15" customHeight="1" thickTop="1" thickBot="1" x14ac:dyDescent="0.25">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BI123" s="782" t="str">
        <f ca="1">CONCATENATE("（",作業２!$C$52,作業２!$C$47,"年4月1日～",作業２!$C$56,作業２!$C$49,"年3月31日　単位：円）")</f>
        <v>（令和5年4月1日～令和6年3月31日　単位：円）</v>
      </c>
      <c r="BJ123" s="782"/>
      <c r="BK123" s="782"/>
      <c r="BL123" s="782"/>
      <c r="BM123" s="782"/>
      <c r="BN123" s="782"/>
      <c r="BO123" s="782"/>
      <c r="BP123" s="782"/>
      <c r="BQ123" s="782"/>
      <c r="BR123" s="782"/>
      <c r="BS123" s="782"/>
      <c r="BT123" s="782"/>
      <c r="BU123" s="782"/>
      <c r="BV123" s="782"/>
      <c r="BW123" s="782"/>
      <c r="BX123" s="782"/>
      <c r="BY123" s="782"/>
      <c r="BZ123" s="782"/>
      <c r="CA123" s="782"/>
      <c r="CB123" s="782"/>
      <c r="CC123" s="782"/>
      <c r="CD123" s="782"/>
      <c r="CE123" s="782"/>
      <c r="CF123" s="782"/>
      <c r="CG123" s="782"/>
      <c r="CH123" s="782"/>
      <c r="CI123" s="782"/>
      <c r="CJ123" s="782"/>
      <c r="CK123" s="782"/>
      <c r="CL123" s="782"/>
      <c r="CM123" s="782"/>
      <c r="CN123" s="782"/>
      <c r="CO123" s="782"/>
      <c r="CP123" s="782"/>
      <c r="CQ123" s="782"/>
      <c r="CR123" s="782"/>
    </row>
    <row r="124" spans="1:162" s="3" customFormat="1" ht="18" customHeight="1" thickTop="1" x14ac:dyDescent="0.2">
      <c r="A124" s="4"/>
      <c r="B124" s="4"/>
      <c r="C124" s="4"/>
      <c r="E124" s="865" t="s">
        <v>153</v>
      </c>
      <c r="F124" s="866"/>
      <c r="G124" s="866"/>
      <c r="H124" s="866"/>
      <c r="I124" s="866"/>
      <c r="J124" s="866"/>
      <c r="K124" s="866"/>
      <c r="L124" s="866"/>
      <c r="M124" s="866"/>
      <c r="N124" s="866"/>
      <c r="O124" s="866"/>
      <c r="P124" s="866"/>
      <c r="Q124" s="866"/>
      <c r="R124" s="866"/>
      <c r="S124" s="866"/>
      <c r="T124" s="866"/>
      <c r="U124" s="866"/>
      <c r="V124" s="866"/>
      <c r="W124" s="866"/>
      <c r="X124" s="867"/>
      <c r="Y124" s="694" t="s">
        <v>181</v>
      </c>
      <c r="Z124" s="695"/>
      <c r="AA124" s="695"/>
      <c r="AB124" s="695"/>
      <c r="AC124" s="695"/>
      <c r="AD124" s="695"/>
      <c r="AE124" s="695"/>
      <c r="AF124" s="695"/>
      <c r="AG124" s="695"/>
      <c r="AH124" s="695"/>
      <c r="AI124" s="695"/>
      <c r="AJ124" s="695"/>
      <c r="AK124" s="695"/>
      <c r="AL124" s="695"/>
      <c r="AM124" s="695"/>
      <c r="AN124" s="695"/>
      <c r="AO124" s="695"/>
      <c r="AP124" s="696"/>
      <c r="AQ124" s="700"/>
      <c r="AR124" s="701"/>
      <c r="AS124" s="701"/>
      <c r="AT124" s="701"/>
      <c r="AU124" s="701"/>
      <c r="AV124" s="701"/>
      <c r="AW124" s="701"/>
      <c r="AX124" s="701"/>
      <c r="AY124" s="701"/>
      <c r="AZ124" s="701"/>
      <c r="BA124" s="701"/>
      <c r="BB124" s="701"/>
      <c r="BC124" s="701"/>
      <c r="BD124" s="701"/>
      <c r="BE124" s="701"/>
      <c r="BF124" s="701"/>
      <c r="BG124" s="701"/>
      <c r="BH124" s="702"/>
      <c r="BI124" s="706" t="s">
        <v>180</v>
      </c>
      <c r="BJ124" s="707"/>
      <c r="BK124" s="707"/>
      <c r="BL124" s="707"/>
      <c r="BM124" s="707"/>
      <c r="BN124" s="707"/>
      <c r="BO124" s="707"/>
      <c r="BP124" s="707"/>
      <c r="BQ124" s="707"/>
      <c r="BR124" s="707"/>
      <c r="BS124" s="707"/>
      <c r="BT124" s="707"/>
      <c r="BU124" s="707"/>
      <c r="BV124" s="707"/>
      <c r="BW124" s="707"/>
      <c r="BX124" s="707"/>
      <c r="BY124" s="707"/>
      <c r="BZ124" s="708"/>
      <c r="CA124" s="709"/>
      <c r="CB124" s="710"/>
      <c r="CC124" s="710"/>
      <c r="CD124" s="710"/>
      <c r="CE124" s="710"/>
      <c r="CF124" s="710"/>
      <c r="CG124" s="710"/>
      <c r="CH124" s="710"/>
      <c r="CI124" s="710"/>
      <c r="CJ124" s="710"/>
      <c r="CK124" s="710"/>
      <c r="CL124" s="710"/>
      <c r="CM124" s="710"/>
      <c r="CN124" s="710"/>
      <c r="CO124" s="710"/>
      <c r="CP124" s="710"/>
      <c r="CQ124" s="710"/>
      <c r="CR124" s="711"/>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row>
    <row r="125" spans="1:162" s="3" customFormat="1" ht="18" customHeight="1" x14ac:dyDescent="0.2">
      <c r="A125" s="4"/>
      <c r="B125" s="4"/>
      <c r="C125" s="4"/>
      <c r="E125" s="868"/>
      <c r="F125" s="869"/>
      <c r="G125" s="869"/>
      <c r="H125" s="869"/>
      <c r="I125" s="869"/>
      <c r="J125" s="869"/>
      <c r="K125" s="869"/>
      <c r="L125" s="869"/>
      <c r="M125" s="869"/>
      <c r="N125" s="869"/>
      <c r="O125" s="869"/>
      <c r="P125" s="869"/>
      <c r="Q125" s="869"/>
      <c r="R125" s="869"/>
      <c r="S125" s="869"/>
      <c r="T125" s="869"/>
      <c r="U125" s="869"/>
      <c r="V125" s="869"/>
      <c r="W125" s="869"/>
      <c r="X125" s="870"/>
      <c r="Y125" s="697"/>
      <c r="Z125" s="698"/>
      <c r="AA125" s="698"/>
      <c r="AB125" s="698"/>
      <c r="AC125" s="698"/>
      <c r="AD125" s="698"/>
      <c r="AE125" s="698"/>
      <c r="AF125" s="698"/>
      <c r="AG125" s="698"/>
      <c r="AH125" s="698"/>
      <c r="AI125" s="698"/>
      <c r="AJ125" s="698"/>
      <c r="AK125" s="698"/>
      <c r="AL125" s="698"/>
      <c r="AM125" s="698"/>
      <c r="AN125" s="698"/>
      <c r="AO125" s="698"/>
      <c r="AP125" s="699"/>
      <c r="AQ125" s="703"/>
      <c r="AR125" s="704"/>
      <c r="AS125" s="704"/>
      <c r="AT125" s="704"/>
      <c r="AU125" s="704"/>
      <c r="AV125" s="704"/>
      <c r="AW125" s="704"/>
      <c r="AX125" s="704"/>
      <c r="AY125" s="704"/>
      <c r="AZ125" s="704"/>
      <c r="BA125" s="704"/>
      <c r="BB125" s="704"/>
      <c r="BC125" s="704"/>
      <c r="BD125" s="704"/>
      <c r="BE125" s="704"/>
      <c r="BF125" s="704"/>
      <c r="BG125" s="704"/>
      <c r="BH125" s="705"/>
      <c r="BI125" s="712" t="str">
        <f>IF(L22="","",L22)</f>
        <v/>
      </c>
      <c r="BJ125" s="713"/>
      <c r="BK125" s="713"/>
      <c r="BL125" s="713"/>
      <c r="BM125" s="713"/>
      <c r="BN125" s="713"/>
      <c r="BO125" s="713"/>
      <c r="BP125" s="713"/>
      <c r="BQ125" s="713"/>
      <c r="BR125" s="713"/>
      <c r="BS125" s="713"/>
      <c r="BT125" s="713"/>
      <c r="BU125" s="713"/>
      <c r="BV125" s="713"/>
      <c r="BW125" s="713"/>
      <c r="BX125" s="713"/>
      <c r="BY125" s="713"/>
      <c r="BZ125" s="714"/>
      <c r="CA125" s="718"/>
      <c r="CB125" s="719"/>
      <c r="CC125" s="719"/>
      <c r="CD125" s="719"/>
      <c r="CE125" s="719"/>
      <c r="CF125" s="719"/>
      <c r="CG125" s="719"/>
      <c r="CH125" s="719"/>
      <c r="CI125" s="719"/>
      <c r="CJ125" s="719"/>
      <c r="CK125" s="719"/>
      <c r="CL125" s="719"/>
      <c r="CM125" s="719"/>
      <c r="CN125" s="719"/>
      <c r="CO125" s="719"/>
      <c r="CP125" s="719"/>
      <c r="CQ125" s="719"/>
      <c r="CR125" s="720"/>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row>
    <row r="126" spans="1:162" s="3" customFormat="1" ht="36" customHeight="1" thickBot="1" x14ac:dyDescent="0.25">
      <c r="A126" s="4"/>
      <c r="B126" s="4"/>
      <c r="C126" s="4"/>
      <c r="E126" s="871"/>
      <c r="F126" s="872"/>
      <c r="G126" s="872"/>
      <c r="H126" s="872"/>
      <c r="I126" s="872"/>
      <c r="J126" s="872"/>
      <c r="K126" s="872"/>
      <c r="L126" s="872"/>
      <c r="M126" s="872"/>
      <c r="N126" s="872"/>
      <c r="O126" s="872"/>
      <c r="P126" s="872"/>
      <c r="Q126" s="872"/>
      <c r="R126" s="872"/>
      <c r="S126" s="872"/>
      <c r="T126" s="872"/>
      <c r="U126" s="872"/>
      <c r="V126" s="872"/>
      <c r="W126" s="872"/>
      <c r="X126" s="873"/>
      <c r="Y126" s="724" t="s">
        <v>179</v>
      </c>
      <c r="Z126" s="725"/>
      <c r="AA126" s="725"/>
      <c r="AB126" s="725"/>
      <c r="AC126" s="725"/>
      <c r="AD126" s="725"/>
      <c r="AE126" s="725"/>
      <c r="AF126" s="725"/>
      <c r="AG126" s="725"/>
      <c r="AH126" s="725"/>
      <c r="AI126" s="725"/>
      <c r="AJ126" s="725"/>
      <c r="AK126" s="725"/>
      <c r="AL126" s="725"/>
      <c r="AM126" s="725"/>
      <c r="AN126" s="725"/>
      <c r="AO126" s="725"/>
      <c r="AP126" s="726"/>
      <c r="AQ126" s="967"/>
      <c r="AR126" s="968"/>
      <c r="AS126" s="968"/>
      <c r="AT126" s="968"/>
      <c r="AU126" s="968"/>
      <c r="AV126" s="968"/>
      <c r="AW126" s="968"/>
      <c r="AX126" s="968"/>
      <c r="AY126" s="968"/>
      <c r="AZ126" s="968"/>
      <c r="BA126" s="968"/>
      <c r="BB126" s="968"/>
      <c r="BC126" s="968"/>
      <c r="BD126" s="968"/>
      <c r="BE126" s="968"/>
      <c r="BF126" s="968"/>
      <c r="BG126" s="968"/>
      <c r="BH126" s="969"/>
      <c r="BI126" s="715"/>
      <c r="BJ126" s="716"/>
      <c r="BK126" s="716"/>
      <c r="BL126" s="716"/>
      <c r="BM126" s="716"/>
      <c r="BN126" s="716"/>
      <c r="BO126" s="716"/>
      <c r="BP126" s="716"/>
      <c r="BQ126" s="716"/>
      <c r="BR126" s="716"/>
      <c r="BS126" s="716"/>
      <c r="BT126" s="716"/>
      <c r="BU126" s="716"/>
      <c r="BV126" s="716"/>
      <c r="BW126" s="716"/>
      <c r="BX126" s="716"/>
      <c r="BY126" s="716"/>
      <c r="BZ126" s="717"/>
      <c r="CA126" s="721"/>
      <c r="CB126" s="722"/>
      <c r="CC126" s="722"/>
      <c r="CD126" s="722"/>
      <c r="CE126" s="722"/>
      <c r="CF126" s="722"/>
      <c r="CG126" s="722"/>
      <c r="CH126" s="722"/>
      <c r="CI126" s="722"/>
      <c r="CJ126" s="722"/>
      <c r="CK126" s="722"/>
      <c r="CL126" s="722"/>
      <c r="CM126" s="722"/>
      <c r="CN126" s="722"/>
      <c r="CO126" s="722"/>
      <c r="CP126" s="722"/>
      <c r="CQ126" s="722"/>
      <c r="CR126" s="723"/>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row>
    <row r="127" spans="1:162" s="3" customFormat="1" ht="39.9" customHeight="1" x14ac:dyDescent="0.2">
      <c r="A127" s="4"/>
      <c r="B127" s="4"/>
      <c r="C127" s="4"/>
      <c r="E127" s="856" t="s">
        <v>154</v>
      </c>
      <c r="F127" s="857"/>
      <c r="G127" s="857"/>
      <c r="H127" s="857"/>
      <c r="I127" s="857"/>
      <c r="J127" s="857"/>
      <c r="K127" s="857"/>
      <c r="L127" s="857"/>
      <c r="M127" s="857"/>
      <c r="N127" s="857"/>
      <c r="O127" s="857"/>
      <c r="P127" s="857"/>
      <c r="Q127" s="857"/>
      <c r="R127" s="857"/>
      <c r="S127" s="857"/>
      <c r="T127" s="857"/>
      <c r="U127" s="857"/>
      <c r="V127" s="857"/>
      <c r="W127" s="857"/>
      <c r="X127" s="858"/>
      <c r="Y127" s="960" t="str">
        <f>IF(BI127="","",BI127)</f>
        <v/>
      </c>
      <c r="Z127" s="961"/>
      <c r="AA127" s="961"/>
      <c r="AB127" s="961"/>
      <c r="AC127" s="961"/>
      <c r="AD127" s="961"/>
      <c r="AE127" s="961"/>
      <c r="AF127" s="961"/>
      <c r="AG127" s="961"/>
      <c r="AH127" s="961"/>
      <c r="AI127" s="961"/>
      <c r="AJ127" s="961"/>
      <c r="AK127" s="961"/>
      <c r="AL127" s="961"/>
      <c r="AM127" s="961"/>
      <c r="AN127" s="961"/>
      <c r="AO127" s="961"/>
      <c r="AP127" s="962"/>
      <c r="AQ127" s="963"/>
      <c r="AR127" s="964"/>
      <c r="AS127" s="964"/>
      <c r="AT127" s="964"/>
      <c r="AU127" s="964"/>
      <c r="AV127" s="964"/>
      <c r="AW127" s="964"/>
      <c r="AX127" s="964"/>
      <c r="AY127" s="964"/>
      <c r="AZ127" s="964"/>
      <c r="BA127" s="964"/>
      <c r="BB127" s="964"/>
      <c r="BC127" s="964"/>
      <c r="BD127" s="964"/>
      <c r="BE127" s="964"/>
      <c r="BF127" s="964"/>
      <c r="BG127" s="964"/>
      <c r="BH127" s="965"/>
      <c r="BI127" s="960" t="str">
        <f>IF(CS132+CS136+CS137=0,"",CS132+CS136+CS137)</f>
        <v/>
      </c>
      <c r="BJ127" s="961"/>
      <c r="BK127" s="961"/>
      <c r="BL127" s="961"/>
      <c r="BM127" s="961"/>
      <c r="BN127" s="961"/>
      <c r="BO127" s="961"/>
      <c r="BP127" s="961"/>
      <c r="BQ127" s="961"/>
      <c r="BR127" s="961"/>
      <c r="BS127" s="961"/>
      <c r="BT127" s="961"/>
      <c r="BU127" s="961"/>
      <c r="BV127" s="961"/>
      <c r="BW127" s="961"/>
      <c r="BX127" s="961"/>
      <c r="BY127" s="961"/>
      <c r="BZ127" s="962"/>
      <c r="CA127" s="963"/>
      <c r="CB127" s="964"/>
      <c r="CC127" s="964"/>
      <c r="CD127" s="964"/>
      <c r="CE127" s="964"/>
      <c r="CF127" s="964"/>
      <c r="CG127" s="964"/>
      <c r="CH127" s="964"/>
      <c r="CI127" s="964"/>
      <c r="CJ127" s="964"/>
      <c r="CK127" s="964"/>
      <c r="CL127" s="964"/>
      <c r="CM127" s="964"/>
      <c r="CN127" s="964"/>
      <c r="CO127" s="964"/>
      <c r="CP127" s="964"/>
      <c r="CQ127" s="964"/>
      <c r="CR127" s="966"/>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row>
    <row r="128" spans="1:162" s="3" customFormat="1" ht="35.1" customHeight="1" x14ac:dyDescent="0.2">
      <c r="A128" s="4"/>
      <c r="B128" s="4"/>
      <c r="C128" s="4"/>
      <c r="E128" s="892" t="s">
        <v>212</v>
      </c>
      <c r="F128" s="875"/>
      <c r="G128" s="876"/>
      <c r="H128" s="932" t="s">
        <v>214</v>
      </c>
      <c r="I128" s="933"/>
      <c r="J128" s="933"/>
      <c r="K128" s="933"/>
      <c r="L128" s="933"/>
      <c r="M128" s="933"/>
      <c r="N128" s="933"/>
      <c r="O128" s="933"/>
      <c r="P128" s="933"/>
      <c r="Q128" s="933"/>
      <c r="R128" s="933"/>
      <c r="S128" s="933"/>
      <c r="T128" s="933"/>
      <c r="U128" s="933"/>
      <c r="V128" s="933"/>
      <c r="W128" s="933"/>
      <c r="X128" s="934"/>
      <c r="Y128" s="897"/>
      <c r="Z128" s="897"/>
      <c r="AA128" s="897"/>
      <c r="AB128" s="897"/>
      <c r="AC128" s="897"/>
      <c r="AD128" s="897"/>
      <c r="AE128" s="897"/>
      <c r="AF128" s="897"/>
      <c r="AG128" s="897"/>
      <c r="AH128" s="897"/>
      <c r="AI128" s="897"/>
      <c r="AJ128" s="897"/>
      <c r="AK128" s="897"/>
      <c r="AL128" s="897"/>
      <c r="AM128" s="897"/>
      <c r="AN128" s="897"/>
      <c r="AO128" s="897"/>
      <c r="AP128" s="897"/>
      <c r="AQ128" s="948"/>
      <c r="AR128" s="948"/>
      <c r="AS128" s="948"/>
      <c r="AT128" s="948"/>
      <c r="AU128" s="948"/>
      <c r="AV128" s="948"/>
      <c r="AW128" s="948"/>
      <c r="AX128" s="948"/>
      <c r="AY128" s="948"/>
      <c r="AZ128" s="948"/>
      <c r="BA128" s="948"/>
      <c r="BB128" s="948"/>
      <c r="BC128" s="948"/>
      <c r="BD128" s="948"/>
      <c r="BE128" s="948"/>
      <c r="BF128" s="948"/>
      <c r="BG128" s="948"/>
      <c r="BH128" s="948"/>
      <c r="BI128" s="897"/>
      <c r="BJ128" s="897"/>
      <c r="BK128" s="897"/>
      <c r="BL128" s="897"/>
      <c r="BM128" s="897"/>
      <c r="BN128" s="897"/>
      <c r="BO128" s="897"/>
      <c r="BP128" s="897"/>
      <c r="BQ128" s="897"/>
      <c r="BR128" s="897"/>
      <c r="BS128" s="897"/>
      <c r="BT128" s="897"/>
      <c r="BU128" s="897"/>
      <c r="BV128" s="897"/>
      <c r="BW128" s="897"/>
      <c r="BX128" s="897"/>
      <c r="BY128" s="897"/>
      <c r="BZ128" s="897"/>
      <c r="CA128" s="949"/>
      <c r="CB128" s="949"/>
      <c r="CC128" s="949"/>
      <c r="CD128" s="949"/>
      <c r="CE128" s="949"/>
      <c r="CF128" s="949"/>
      <c r="CG128" s="949"/>
      <c r="CH128" s="949"/>
      <c r="CI128" s="949"/>
      <c r="CJ128" s="949"/>
      <c r="CK128" s="949"/>
      <c r="CL128" s="949"/>
      <c r="CM128" s="949"/>
      <c r="CN128" s="949"/>
      <c r="CO128" s="949"/>
      <c r="CP128" s="949"/>
      <c r="CQ128" s="949"/>
      <c r="CR128" s="950"/>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row>
    <row r="129" spans="1:162" s="3" customFormat="1" ht="32.1" customHeight="1" x14ac:dyDescent="0.2">
      <c r="A129" s="4"/>
      <c r="B129" s="4"/>
      <c r="C129" s="4"/>
      <c r="E129" s="893"/>
      <c r="F129" s="878"/>
      <c r="G129" s="879"/>
      <c r="H129" s="874" t="s">
        <v>212</v>
      </c>
      <c r="I129" s="875"/>
      <c r="J129" s="876"/>
      <c r="K129" s="883" t="s">
        <v>155</v>
      </c>
      <c r="L129" s="884"/>
      <c r="M129" s="884"/>
      <c r="N129" s="884"/>
      <c r="O129" s="884"/>
      <c r="P129" s="884"/>
      <c r="Q129" s="884"/>
      <c r="R129" s="884"/>
      <c r="S129" s="884"/>
      <c r="T129" s="884"/>
      <c r="U129" s="884"/>
      <c r="V129" s="884"/>
      <c r="W129" s="884"/>
      <c r="X129" s="885"/>
      <c r="Y129" s="920"/>
      <c r="Z129" s="920"/>
      <c r="AA129" s="920"/>
      <c r="AB129" s="920"/>
      <c r="AC129" s="920"/>
      <c r="AD129" s="920"/>
      <c r="AE129" s="920"/>
      <c r="AF129" s="920"/>
      <c r="AG129" s="920"/>
      <c r="AH129" s="920"/>
      <c r="AI129" s="920"/>
      <c r="AJ129" s="920"/>
      <c r="AK129" s="920"/>
      <c r="AL129" s="920"/>
      <c r="AM129" s="920"/>
      <c r="AN129" s="920"/>
      <c r="AO129" s="920"/>
      <c r="AP129" s="920"/>
      <c r="AQ129" s="901"/>
      <c r="AR129" s="901"/>
      <c r="AS129" s="901"/>
      <c r="AT129" s="901"/>
      <c r="AU129" s="901"/>
      <c r="AV129" s="901"/>
      <c r="AW129" s="901"/>
      <c r="AX129" s="901"/>
      <c r="AY129" s="901"/>
      <c r="AZ129" s="901"/>
      <c r="BA129" s="901"/>
      <c r="BB129" s="901"/>
      <c r="BC129" s="901"/>
      <c r="BD129" s="901"/>
      <c r="BE129" s="901"/>
      <c r="BF129" s="901"/>
      <c r="BG129" s="901"/>
      <c r="BH129" s="901"/>
      <c r="BI129" s="920"/>
      <c r="BJ129" s="920"/>
      <c r="BK129" s="920"/>
      <c r="BL129" s="920"/>
      <c r="BM129" s="920"/>
      <c r="BN129" s="920"/>
      <c r="BO129" s="920"/>
      <c r="BP129" s="920"/>
      <c r="BQ129" s="920"/>
      <c r="BR129" s="920"/>
      <c r="BS129" s="920"/>
      <c r="BT129" s="920"/>
      <c r="BU129" s="920"/>
      <c r="BV129" s="920"/>
      <c r="BW129" s="920"/>
      <c r="BX129" s="920"/>
      <c r="BY129" s="920"/>
      <c r="BZ129" s="920"/>
      <c r="CA129" s="941"/>
      <c r="CB129" s="941"/>
      <c r="CC129" s="941"/>
      <c r="CD129" s="941"/>
      <c r="CE129" s="941"/>
      <c r="CF129" s="941"/>
      <c r="CG129" s="941"/>
      <c r="CH129" s="941"/>
      <c r="CI129" s="941"/>
      <c r="CJ129" s="941"/>
      <c r="CK129" s="941"/>
      <c r="CL129" s="941"/>
      <c r="CM129" s="941"/>
      <c r="CN129" s="941"/>
      <c r="CO129" s="941"/>
      <c r="CP129" s="941"/>
      <c r="CQ129" s="941"/>
      <c r="CR129" s="942"/>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row>
    <row r="130" spans="1:162" s="3" customFormat="1" ht="32.1" customHeight="1" x14ac:dyDescent="0.2">
      <c r="A130" s="4"/>
      <c r="B130" s="4"/>
      <c r="C130" s="4"/>
      <c r="E130" s="893"/>
      <c r="F130" s="878"/>
      <c r="G130" s="879"/>
      <c r="H130" s="877"/>
      <c r="I130" s="878"/>
      <c r="J130" s="879"/>
      <c r="K130" s="886" t="s">
        <v>156</v>
      </c>
      <c r="L130" s="887"/>
      <c r="M130" s="887"/>
      <c r="N130" s="887"/>
      <c r="O130" s="887"/>
      <c r="P130" s="887"/>
      <c r="Q130" s="887"/>
      <c r="R130" s="887"/>
      <c r="S130" s="887"/>
      <c r="T130" s="887"/>
      <c r="U130" s="887"/>
      <c r="V130" s="887"/>
      <c r="W130" s="887"/>
      <c r="X130" s="888"/>
      <c r="Y130" s="401"/>
      <c r="Z130" s="406"/>
      <c r="AA130" s="406"/>
      <c r="AB130" s="406"/>
      <c r="AC130" s="406"/>
      <c r="AD130" s="406" t="str">
        <f>IF(AE130="","","(")</f>
        <v/>
      </c>
      <c r="AE130" s="959"/>
      <c r="AF130" s="959"/>
      <c r="AG130" s="959"/>
      <c r="AH130" s="959"/>
      <c r="AI130" s="959"/>
      <c r="AJ130" s="959"/>
      <c r="AK130" s="959"/>
      <c r="AL130" s="959"/>
      <c r="AM130" s="959"/>
      <c r="AN130" s="959"/>
      <c r="AO130" s="959"/>
      <c r="AP130" s="402" t="str">
        <f>IF(AE130="","",")")</f>
        <v/>
      </c>
      <c r="AQ130" s="925"/>
      <c r="AR130" s="925"/>
      <c r="AS130" s="925"/>
      <c r="AT130" s="925"/>
      <c r="AU130" s="925"/>
      <c r="AV130" s="925"/>
      <c r="AW130" s="925"/>
      <c r="AX130" s="925"/>
      <c r="AY130" s="925"/>
      <c r="AZ130" s="925"/>
      <c r="BA130" s="925"/>
      <c r="BB130" s="925"/>
      <c r="BC130" s="925"/>
      <c r="BD130" s="925"/>
      <c r="BE130" s="925"/>
      <c r="BF130" s="925"/>
      <c r="BG130" s="925"/>
      <c r="BH130" s="925"/>
      <c r="BI130" s="401"/>
      <c r="BJ130" s="406"/>
      <c r="BK130" s="406"/>
      <c r="BL130" s="406"/>
      <c r="BM130" s="406"/>
      <c r="BN130" s="406" t="str">
        <f>IF(BO130="","","(")</f>
        <v/>
      </c>
      <c r="BO130" s="959"/>
      <c r="BP130" s="959"/>
      <c r="BQ130" s="959"/>
      <c r="BR130" s="959"/>
      <c r="BS130" s="959"/>
      <c r="BT130" s="959"/>
      <c r="BU130" s="959"/>
      <c r="BV130" s="959"/>
      <c r="BW130" s="959"/>
      <c r="BX130" s="959"/>
      <c r="BY130" s="959"/>
      <c r="BZ130" s="402" t="str">
        <f>IF(BO130="","",")")</f>
        <v/>
      </c>
      <c r="CA130" s="945"/>
      <c r="CB130" s="945"/>
      <c r="CC130" s="945"/>
      <c r="CD130" s="945"/>
      <c r="CE130" s="945"/>
      <c r="CF130" s="945"/>
      <c r="CG130" s="945"/>
      <c r="CH130" s="945"/>
      <c r="CI130" s="945"/>
      <c r="CJ130" s="945"/>
      <c r="CK130" s="945"/>
      <c r="CL130" s="945"/>
      <c r="CM130" s="945"/>
      <c r="CN130" s="945"/>
      <c r="CO130" s="945"/>
      <c r="CP130" s="945"/>
      <c r="CQ130" s="945"/>
      <c r="CR130" s="946"/>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row>
    <row r="131" spans="1:162" s="3" customFormat="1" ht="32.1" customHeight="1" x14ac:dyDescent="0.2">
      <c r="A131" s="4"/>
      <c r="B131" s="4"/>
      <c r="C131" s="4"/>
      <c r="E131" s="893"/>
      <c r="F131" s="878"/>
      <c r="G131" s="879"/>
      <c r="H131" s="880"/>
      <c r="I131" s="881"/>
      <c r="J131" s="882"/>
      <c r="K131" s="889" t="s">
        <v>157</v>
      </c>
      <c r="L131" s="890"/>
      <c r="M131" s="890"/>
      <c r="N131" s="890"/>
      <c r="O131" s="890"/>
      <c r="P131" s="890"/>
      <c r="Q131" s="890"/>
      <c r="R131" s="890"/>
      <c r="S131" s="890"/>
      <c r="T131" s="890"/>
      <c r="U131" s="890"/>
      <c r="V131" s="890"/>
      <c r="W131" s="890"/>
      <c r="X131" s="891"/>
      <c r="Y131" s="955"/>
      <c r="Z131" s="955"/>
      <c r="AA131" s="955"/>
      <c r="AB131" s="955"/>
      <c r="AC131" s="955"/>
      <c r="AD131" s="955"/>
      <c r="AE131" s="955"/>
      <c r="AF131" s="955"/>
      <c r="AG131" s="955"/>
      <c r="AH131" s="955"/>
      <c r="AI131" s="955"/>
      <c r="AJ131" s="955"/>
      <c r="AK131" s="955"/>
      <c r="AL131" s="955"/>
      <c r="AM131" s="955"/>
      <c r="AN131" s="955"/>
      <c r="AO131" s="955"/>
      <c r="AP131" s="955"/>
      <c r="AQ131" s="956"/>
      <c r="AR131" s="956"/>
      <c r="AS131" s="956"/>
      <c r="AT131" s="956"/>
      <c r="AU131" s="956"/>
      <c r="AV131" s="956"/>
      <c r="AW131" s="956"/>
      <c r="AX131" s="956"/>
      <c r="AY131" s="956"/>
      <c r="AZ131" s="956"/>
      <c r="BA131" s="956"/>
      <c r="BB131" s="956"/>
      <c r="BC131" s="956"/>
      <c r="BD131" s="956"/>
      <c r="BE131" s="956"/>
      <c r="BF131" s="956"/>
      <c r="BG131" s="956"/>
      <c r="BH131" s="956"/>
      <c r="BI131" s="955"/>
      <c r="BJ131" s="955"/>
      <c r="BK131" s="955"/>
      <c r="BL131" s="955"/>
      <c r="BM131" s="955"/>
      <c r="BN131" s="955"/>
      <c r="BO131" s="955"/>
      <c r="BP131" s="955"/>
      <c r="BQ131" s="955"/>
      <c r="BR131" s="955"/>
      <c r="BS131" s="955"/>
      <c r="BT131" s="955"/>
      <c r="BU131" s="955"/>
      <c r="BV131" s="955"/>
      <c r="BW131" s="955"/>
      <c r="BX131" s="955"/>
      <c r="BY131" s="955"/>
      <c r="BZ131" s="955"/>
      <c r="CA131" s="957"/>
      <c r="CB131" s="957"/>
      <c r="CC131" s="957"/>
      <c r="CD131" s="957"/>
      <c r="CE131" s="957"/>
      <c r="CF131" s="957"/>
      <c r="CG131" s="957"/>
      <c r="CH131" s="957"/>
      <c r="CI131" s="957"/>
      <c r="CJ131" s="957"/>
      <c r="CK131" s="957"/>
      <c r="CL131" s="957"/>
      <c r="CM131" s="957"/>
      <c r="CN131" s="957"/>
      <c r="CO131" s="957"/>
      <c r="CP131" s="957"/>
      <c r="CQ131" s="957"/>
      <c r="CR131" s="958"/>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row>
    <row r="132" spans="1:162" s="3" customFormat="1" ht="32.1" customHeight="1" x14ac:dyDescent="0.2">
      <c r="A132" s="4"/>
      <c r="B132" s="4"/>
      <c r="C132" s="4"/>
      <c r="E132" s="893"/>
      <c r="F132" s="878"/>
      <c r="G132" s="879"/>
      <c r="H132" s="932" t="s">
        <v>215</v>
      </c>
      <c r="I132" s="933"/>
      <c r="J132" s="933"/>
      <c r="K132" s="933"/>
      <c r="L132" s="933"/>
      <c r="M132" s="933"/>
      <c r="N132" s="933"/>
      <c r="O132" s="933"/>
      <c r="P132" s="933"/>
      <c r="Q132" s="933"/>
      <c r="R132" s="933"/>
      <c r="S132" s="933"/>
      <c r="T132" s="933"/>
      <c r="U132" s="933"/>
      <c r="V132" s="933"/>
      <c r="W132" s="933"/>
      <c r="X132" s="934"/>
      <c r="Y132" s="897" t="str">
        <f>IF(BI132="","",BI132)</f>
        <v/>
      </c>
      <c r="Z132" s="897"/>
      <c r="AA132" s="897"/>
      <c r="AB132" s="897"/>
      <c r="AC132" s="897"/>
      <c r="AD132" s="897"/>
      <c r="AE132" s="897"/>
      <c r="AF132" s="897"/>
      <c r="AG132" s="897"/>
      <c r="AH132" s="897"/>
      <c r="AI132" s="897"/>
      <c r="AJ132" s="897"/>
      <c r="AK132" s="897"/>
      <c r="AL132" s="897"/>
      <c r="AM132" s="897"/>
      <c r="AN132" s="897"/>
      <c r="AO132" s="897"/>
      <c r="AP132" s="897"/>
      <c r="AQ132" s="948"/>
      <c r="AR132" s="948"/>
      <c r="AS132" s="948"/>
      <c r="AT132" s="948"/>
      <c r="AU132" s="948"/>
      <c r="AV132" s="948"/>
      <c r="AW132" s="948"/>
      <c r="AX132" s="948"/>
      <c r="AY132" s="948"/>
      <c r="AZ132" s="948"/>
      <c r="BA132" s="948"/>
      <c r="BB132" s="948"/>
      <c r="BC132" s="948"/>
      <c r="BD132" s="948"/>
      <c r="BE132" s="948"/>
      <c r="BF132" s="948"/>
      <c r="BG132" s="948"/>
      <c r="BH132" s="948"/>
      <c r="BI132" s="897" t="str">
        <f>IF(CS133+CS135=0,"",CS133+CS135)</f>
        <v/>
      </c>
      <c r="BJ132" s="897"/>
      <c r="BK132" s="897"/>
      <c r="BL132" s="897"/>
      <c r="BM132" s="897"/>
      <c r="BN132" s="897"/>
      <c r="BO132" s="897"/>
      <c r="BP132" s="897"/>
      <c r="BQ132" s="897"/>
      <c r="BR132" s="897"/>
      <c r="BS132" s="897"/>
      <c r="BT132" s="897"/>
      <c r="BU132" s="897"/>
      <c r="BV132" s="897"/>
      <c r="BW132" s="897"/>
      <c r="BX132" s="897"/>
      <c r="BY132" s="897"/>
      <c r="BZ132" s="897"/>
      <c r="CA132" s="949"/>
      <c r="CB132" s="949"/>
      <c r="CC132" s="949"/>
      <c r="CD132" s="949"/>
      <c r="CE132" s="949"/>
      <c r="CF132" s="949"/>
      <c r="CG132" s="949"/>
      <c r="CH132" s="949"/>
      <c r="CI132" s="949"/>
      <c r="CJ132" s="949"/>
      <c r="CK132" s="949"/>
      <c r="CL132" s="949"/>
      <c r="CM132" s="949"/>
      <c r="CN132" s="949"/>
      <c r="CO132" s="949"/>
      <c r="CP132" s="949"/>
      <c r="CQ132" s="949"/>
      <c r="CR132" s="950"/>
      <c r="CS132" s="4">
        <f t="shared" ref="CS132:CS137" si="2">IF(BI132="",0,BI132)</f>
        <v>0</v>
      </c>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row>
    <row r="133" spans="1:162" s="3" customFormat="1" ht="32.1" customHeight="1" x14ac:dyDescent="0.2">
      <c r="A133" s="4"/>
      <c r="B133" s="4"/>
      <c r="C133" s="4"/>
      <c r="E133" s="893"/>
      <c r="F133" s="878"/>
      <c r="G133" s="879"/>
      <c r="H133" s="874" t="s">
        <v>212</v>
      </c>
      <c r="I133" s="875"/>
      <c r="J133" s="876"/>
      <c r="K133" s="883" t="s">
        <v>158</v>
      </c>
      <c r="L133" s="884"/>
      <c r="M133" s="884"/>
      <c r="N133" s="884"/>
      <c r="O133" s="884"/>
      <c r="P133" s="884"/>
      <c r="Q133" s="884"/>
      <c r="R133" s="884"/>
      <c r="S133" s="884"/>
      <c r="T133" s="884"/>
      <c r="U133" s="884"/>
      <c r="V133" s="884"/>
      <c r="W133" s="884"/>
      <c r="X133" s="885"/>
      <c r="Y133" s="920" t="str">
        <f>IF(BI133="","",BI133)</f>
        <v/>
      </c>
      <c r="Z133" s="920"/>
      <c r="AA133" s="920"/>
      <c r="AB133" s="920"/>
      <c r="AC133" s="920"/>
      <c r="AD133" s="920"/>
      <c r="AE133" s="920"/>
      <c r="AF133" s="920"/>
      <c r="AG133" s="920"/>
      <c r="AH133" s="920"/>
      <c r="AI133" s="920"/>
      <c r="AJ133" s="920"/>
      <c r="AK133" s="920"/>
      <c r="AL133" s="920"/>
      <c r="AM133" s="920"/>
      <c r="AN133" s="920"/>
      <c r="AO133" s="920"/>
      <c r="AP133" s="920"/>
      <c r="AQ133" s="901"/>
      <c r="AR133" s="901"/>
      <c r="AS133" s="901"/>
      <c r="AT133" s="901"/>
      <c r="AU133" s="901"/>
      <c r="AV133" s="901"/>
      <c r="AW133" s="901"/>
      <c r="AX133" s="901"/>
      <c r="AY133" s="901"/>
      <c r="AZ133" s="901"/>
      <c r="BA133" s="901"/>
      <c r="BB133" s="901"/>
      <c r="BC133" s="901"/>
      <c r="BD133" s="901"/>
      <c r="BE133" s="901"/>
      <c r="BF133" s="901"/>
      <c r="BG133" s="901"/>
      <c r="BH133" s="901"/>
      <c r="BI133" s="920" t="str">
        <f>IF(作業３!E71+作業３!E72+作業３!E76=0,"",作業３!E71+作業３!E72+作業３!E76)</f>
        <v/>
      </c>
      <c r="BJ133" s="920"/>
      <c r="BK133" s="920"/>
      <c r="BL133" s="920"/>
      <c r="BM133" s="920"/>
      <c r="BN133" s="920"/>
      <c r="BO133" s="920"/>
      <c r="BP133" s="920"/>
      <c r="BQ133" s="920"/>
      <c r="BR133" s="920"/>
      <c r="BS133" s="920"/>
      <c r="BT133" s="920"/>
      <c r="BU133" s="920"/>
      <c r="BV133" s="920"/>
      <c r="BW133" s="920"/>
      <c r="BX133" s="920"/>
      <c r="BY133" s="920"/>
      <c r="BZ133" s="920"/>
      <c r="CA133" s="941"/>
      <c r="CB133" s="941"/>
      <c r="CC133" s="941"/>
      <c r="CD133" s="941"/>
      <c r="CE133" s="941"/>
      <c r="CF133" s="941"/>
      <c r="CG133" s="941"/>
      <c r="CH133" s="941"/>
      <c r="CI133" s="941"/>
      <c r="CJ133" s="941"/>
      <c r="CK133" s="941"/>
      <c r="CL133" s="941"/>
      <c r="CM133" s="941"/>
      <c r="CN133" s="941"/>
      <c r="CO133" s="941"/>
      <c r="CP133" s="941"/>
      <c r="CQ133" s="941"/>
      <c r="CR133" s="942"/>
      <c r="CS133" s="4">
        <f t="shared" si="2"/>
        <v>0</v>
      </c>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row>
    <row r="134" spans="1:162" s="3" customFormat="1" ht="32.1" customHeight="1" x14ac:dyDescent="0.2">
      <c r="A134" s="4"/>
      <c r="B134" s="4"/>
      <c r="C134" s="4"/>
      <c r="E134" s="893"/>
      <c r="F134" s="878"/>
      <c r="G134" s="879"/>
      <c r="H134" s="877"/>
      <c r="I134" s="878"/>
      <c r="J134" s="879"/>
      <c r="K134" s="886" t="s">
        <v>156</v>
      </c>
      <c r="L134" s="887"/>
      <c r="M134" s="887"/>
      <c r="N134" s="887"/>
      <c r="O134" s="887"/>
      <c r="P134" s="887"/>
      <c r="Q134" s="887"/>
      <c r="R134" s="887"/>
      <c r="S134" s="887"/>
      <c r="T134" s="887"/>
      <c r="U134" s="887"/>
      <c r="V134" s="887"/>
      <c r="W134" s="887"/>
      <c r="X134" s="888"/>
      <c r="Y134" s="401" t="str">
        <f t="shared" ref="Y134:Y137" si="3">IF(BI134="","",BI134)</f>
        <v/>
      </c>
      <c r="Z134" s="406"/>
      <c r="AA134" s="406"/>
      <c r="AB134" s="406"/>
      <c r="AC134" s="406"/>
      <c r="AD134" s="406" t="str">
        <f>IF(AE134="","","(")</f>
        <v/>
      </c>
      <c r="AE134" s="959" t="str">
        <f>IF(BO134="","",BO134)</f>
        <v/>
      </c>
      <c r="AF134" s="959"/>
      <c r="AG134" s="959"/>
      <c r="AH134" s="959"/>
      <c r="AI134" s="959"/>
      <c r="AJ134" s="959"/>
      <c r="AK134" s="959"/>
      <c r="AL134" s="959"/>
      <c r="AM134" s="959"/>
      <c r="AN134" s="959"/>
      <c r="AO134" s="959"/>
      <c r="AP134" s="402" t="str">
        <f>IF(AE134="","",")")</f>
        <v/>
      </c>
      <c r="AQ134" s="925"/>
      <c r="AR134" s="925"/>
      <c r="AS134" s="925"/>
      <c r="AT134" s="925"/>
      <c r="AU134" s="925"/>
      <c r="AV134" s="925"/>
      <c r="AW134" s="925"/>
      <c r="AX134" s="925"/>
      <c r="AY134" s="925"/>
      <c r="AZ134" s="925"/>
      <c r="BA134" s="925"/>
      <c r="BB134" s="925"/>
      <c r="BC134" s="925"/>
      <c r="BD134" s="925"/>
      <c r="BE134" s="925"/>
      <c r="BF134" s="925"/>
      <c r="BG134" s="925"/>
      <c r="BH134" s="925"/>
      <c r="BI134" s="401" t="str">
        <f>IF(作業３!E76=0,"",作業３!E76)</f>
        <v/>
      </c>
      <c r="BJ134" s="406"/>
      <c r="BK134" s="406"/>
      <c r="BL134" s="406"/>
      <c r="BM134" s="406"/>
      <c r="BN134" s="406" t="str">
        <f>IF(BO134="","","(")</f>
        <v/>
      </c>
      <c r="BO134" s="959" t="str">
        <f>IF(作業３!E76=0,"",作業３!E76)</f>
        <v/>
      </c>
      <c r="BP134" s="959"/>
      <c r="BQ134" s="959"/>
      <c r="BR134" s="959"/>
      <c r="BS134" s="959"/>
      <c r="BT134" s="959"/>
      <c r="BU134" s="959"/>
      <c r="BV134" s="959"/>
      <c r="BW134" s="959"/>
      <c r="BX134" s="959"/>
      <c r="BY134" s="959"/>
      <c r="BZ134" s="402" t="str">
        <f>IF(BO134="","",")")</f>
        <v/>
      </c>
      <c r="CA134" s="945"/>
      <c r="CB134" s="945"/>
      <c r="CC134" s="945"/>
      <c r="CD134" s="945"/>
      <c r="CE134" s="945"/>
      <c r="CF134" s="945"/>
      <c r="CG134" s="945"/>
      <c r="CH134" s="945"/>
      <c r="CI134" s="945"/>
      <c r="CJ134" s="945"/>
      <c r="CK134" s="945"/>
      <c r="CL134" s="945"/>
      <c r="CM134" s="945"/>
      <c r="CN134" s="945"/>
      <c r="CO134" s="945"/>
      <c r="CP134" s="945"/>
      <c r="CQ134" s="945"/>
      <c r="CR134" s="946"/>
      <c r="CS134" s="4">
        <f t="shared" si="2"/>
        <v>0</v>
      </c>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row>
    <row r="135" spans="1:162" s="3" customFormat="1" ht="32.1" customHeight="1" x14ac:dyDescent="0.2">
      <c r="A135" s="4"/>
      <c r="B135" s="4"/>
      <c r="C135" s="4"/>
      <c r="E135" s="893"/>
      <c r="F135" s="878"/>
      <c r="G135" s="879"/>
      <c r="H135" s="880"/>
      <c r="I135" s="881"/>
      <c r="J135" s="882"/>
      <c r="K135" s="889" t="s">
        <v>159</v>
      </c>
      <c r="L135" s="890"/>
      <c r="M135" s="890"/>
      <c r="N135" s="890"/>
      <c r="O135" s="890"/>
      <c r="P135" s="890"/>
      <c r="Q135" s="890"/>
      <c r="R135" s="890"/>
      <c r="S135" s="890"/>
      <c r="T135" s="890"/>
      <c r="U135" s="890"/>
      <c r="V135" s="890"/>
      <c r="W135" s="890"/>
      <c r="X135" s="891"/>
      <c r="Y135" s="955" t="str">
        <f t="shared" si="3"/>
        <v/>
      </c>
      <c r="Z135" s="955"/>
      <c r="AA135" s="955"/>
      <c r="AB135" s="955"/>
      <c r="AC135" s="955"/>
      <c r="AD135" s="955"/>
      <c r="AE135" s="955"/>
      <c r="AF135" s="955"/>
      <c r="AG135" s="955"/>
      <c r="AH135" s="955"/>
      <c r="AI135" s="955"/>
      <c r="AJ135" s="955"/>
      <c r="AK135" s="955"/>
      <c r="AL135" s="955"/>
      <c r="AM135" s="955"/>
      <c r="AN135" s="955"/>
      <c r="AO135" s="955"/>
      <c r="AP135" s="955"/>
      <c r="AQ135" s="956"/>
      <c r="AR135" s="956"/>
      <c r="AS135" s="956"/>
      <c r="AT135" s="956"/>
      <c r="AU135" s="956"/>
      <c r="AV135" s="956"/>
      <c r="AW135" s="956"/>
      <c r="AX135" s="956"/>
      <c r="AY135" s="956"/>
      <c r="AZ135" s="956"/>
      <c r="BA135" s="956"/>
      <c r="BB135" s="956"/>
      <c r="BC135" s="956"/>
      <c r="BD135" s="956"/>
      <c r="BE135" s="956"/>
      <c r="BF135" s="956"/>
      <c r="BG135" s="956"/>
      <c r="BH135" s="956"/>
      <c r="BI135" s="955" t="str">
        <f>IF(作業３!E73=0,"",作業３!E73)</f>
        <v/>
      </c>
      <c r="BJ135" s="955"/>
      <c r="BK135" s="955"/>
      <c r="BL135" s="955"/>
      <c r="BM135" s="955"/>
      <c r="BN135" s="955"/>
      <c r="BO135" s="955"/>
      <c r="BP135" s="955"/>
      <c r="BQ135" s="955"/>
      <c r="BR135" s="955"/>
      <c r="BS135" s="955"/>
      <c r="BT135" s="955"/>
      <c r="BU135" s="955"/>
      <c r="BV135" s="955"/>
      <c r="BW135" s="955"/>
      <c r="BX135" s="955"/>
      <c r="BY135" s="955"/>
      <c r="BZ135" s="955"/>
      <c r="CA135" s="957"/>
      <c r="CB135" s="957"/>
      <c r="CC135" s="957"/>
      <c r="CD135" s="957"/>
      <c r="CE135" s="957"/>
      <c r="CF135" s="957"/>
      <c r="CG135" s="957"/>
      <c r="CH135" s="957"/>
      <c r="CI135" s="957"/>
      <c r="CJ135" s="957"/>
      <c r="CK135" s="957"/>
      <c r="CL135" s="957"/>
      <c r="CM135" s="957"/>
      <c r="CN135" s="957"/>
      <c r="CO135" s="957"/>
      <c r="CP135" s="957"/>
      <c r="CQ135" s="957"/>
      <c r="CR135" s="958"/>
      <c r="CS135" s="4">
        <f t="shared" si="2"/>
        <v>0</v>
      </c>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row>
    <row r="136" spans="1:162" s="3" customFormat="1" ht="32.1" customHeight="1" x14ac:dyDescent="0.2">
      <c r="A136" s="4"/>
      <c r="B136" s="4"/>
      <c r="C136" s="4"/>
      <c r="E136" s="893"/>
      <c r="F136" s="878"/>
      <c r="G136" s="879"/>
      <c r="H136" s="935" t="s">
        <v>216</v>
      </c>
      <c r="I136" s="936"/>
      <c r="J136" s="936"/>
      <c r="K136" s="936"/>
      <c r="L136" s="936"/>
      <c r="M136" s="936"/>
      <c r="N136" s="936"/>
      <c r="O136" s="936"/>
      <c r="P136" s="936"/>
      <c r="Q136" s="936"/>
      <c r="R136" s="936"/>
      <c r="S136" s="936"/>
      <c r="T136" s="936"/>
      <c r="U136" s="936"/>
      <c r="V136" s="936"/>
      <c r="W136" s="936"/>
      <c r="X136" s="937"/>
      <c r="Y136" s="947" t="str">
        <f t="shared" si="3"/>
        <v/>
      </c>
      <c r="Z136" s="947"/>
      <c r="AA136" s="947"/>
      <c r="AB136" s="947"/>
      <c r="AC136" s="947"/>
      <c r="AD136" s="947"/>
      <c r="AE136" s="947"/>
      <c r="AF136" s="947"/>
      <c r="AG136" s="947"/>
      <c r="AH136" s="947"/>
      <c r="AI136" s="947"/>
      <c r="AJ136" s="947"/>
      <c r="AK136" s="947"/>
      <c r="AL136" s="947"/>
      <c r="AM136" s="947"/>
      <c r="AN136" s="947"/>
      <c r="AO136" s="947"/>
      <c r="AP136" s="947"/>
      <c r="AQ136" s="948"/>
      <c r="AR136" s="948"/>
      <c r="AS136" s="948"/>
      <c r="AT136" s="948"/>
      <c r="AU136" s="948"/>
      <c r="AV136" s="948"/>
      <c r="AW136" s="948"/>
      <c r="AX136" s="948"/>
      <c r="AY136" s="948"/>
      <c r="AZ136" s="948"/>
      <c r="BA136" s="948"/>
      <c r="BB136" s="948"/>
      <c r="BC136" s="948"/>
      <c r="BD136" s="948"/>
      <c r="BE136" s="948"/>
      <c r="BF136" s="948"/>
      <c r="BG136" s="948"/>
      <c r="BH136" s="948"/>
      <c r="BI136" s="947" t="str">
        <f>IF(作業３!E69=0,"",作業３!E69)</f>
        <v/>
      </c>
      <c r="BJ136" s="947"/>
      <c r="BK136" s="947"/>
      <c r="BL136" s="947"/>
      <c r="BM136" s="947"/>
      <c r="BN136" s="947"/>
      <c r="BO136" s="947"/>
      <c r="BP136" s="947"/>
      <c r="BQ136" s="947"/>
      <c r="BR136" s="947"/>
      <c r="BS136" s="947"/>
      <c r="BT136" s="947"/>
      <c r="BU136" s="947"/>
      <c r="BV136" s="947"/>
      <c r="BW136" s="947"/>
      <c r="BX136" s="947"/>
      <c r="BY136" s="947"/>
      <c r="BZ136" s="947"/>
      <c r="CA136" s="949"/>
      <c r="CB136" s="949"/>
      <c r="CC136" s="949"/>
      <c r="CD136" s="949"/>
      <c r="CE136" s="949"/>
      <c r="CF136" s="949"/>
      <c r="CG136" s="949"/>
      <c r="CH136" s="949"/>
      <c r="CI136" s="949"/>
      <c r="CJ136" s="949"/>
      <c r="CK136" s="949"/>
      <c r="CL136" s="949"/>
      <c r="CM136" s="949"/>
      <c r="CN136" s="949"/>
      <c r="CO136" s="949"/>
      <c r="CP136" s="949"/>
      <c r="CQ136" s="949"/>
      <c r="CR136" s="950"/>
      <c r="CS136" s="4">
        <f t="shared" si="2"/>
        <v>0</v>
      </c>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row>
    <row r="137" spans="1:162" s="3" customFormat="1" ht="32.1" customHeight="1" x14ac:dyDescent="0.2">
      <c r="A137" s="4"/>
      <c r="B137" s="4"/>
      <c r="C137" s="4"/>
      <c r="E137" s="893"/>
      <c r="F137" s="878"/>
      <c r="G137" s="879"/>
      <c r="H137" s="935" t="s">
        <v>217</v>
      </c>
      <c r="I137" s="936"/>
      <c r="J137" s="936"/>
      <c r="K137" s="936"/>
      <c r="L137" s="936"/>
      <c r="M137" s="936"/>
      <c r="N137" s="936"/>
      <c r="O137" s="936"/>
      <c r="P137" s="936"/>
      <c r="Q137" s="936"/>
      <c r="R137" s="936"/>
      <c r="S137" s="936"/>
      <c r="T137" s="936"/>
      <c r="U137" s="936"/>
      <c r="V137" s="936"/>
      <c r="W137" s="936"/>
      <c r="X137" s="937"/>
      <c r="Y137" s="947" t="str">
        <f t="shared" si="3"/>
        <v/>
      </c>
      <c r="Z137" s="947"/>
      <c r="AA137" s="947"/>
      <c r="AB137" s="947"/>
      <c r="AC137" s="947"/>
      <c r="AD137" s="947"/>
      <c r="AE137" s="947"/>
      <c r="AF137" s="947"/>
      <c r="AG137" s="947"/>
      <c r="AH137" s="947"/>
      <c r="AI137" s="947"/>
      <c r="AJ137" s="947"/>
      <c r="AK137" s="947"/>
      <c r="AL137" s="947"/>
      <c r="AM137" s="947"/>
      <c r="AN137" s="947"/>
      <c r="AO137" s="947"/>
      <c r="AP137" s="947"/>
      <c r="AQ137" s="948"/>
      <c r="AR137" s="948"/>
      <c r="AS137" s="948"/>
      <c r="AT137" s="948"/>
      <c r="AU137" s="948"/>
      <c r="AV137" s="948"/>
      <c r="AW137" s="948"/>
      <c r="AX137" s="948"/>
      <c r="AY137" s="948"/>
      <c r="AZ137" s="948"/>
      <c r="BA137" s="948"/>
      <c r="BB137" s="948"/>
      <c r="BC137" s="948"/>
      <c r="BD137" s="948"/>
      <c r="BE137" s="948"/>
      <c r="BF137" s="948"/>
      <c r="BG137" s="948"/>
      <c r="BH137" s="948"/>
      <c r="BI137" s="947" t="str">
        <f>IF(作業３!E70+作業３!E75=0,"",作業３!E70+作業３!E75)</f>
        <v/>
      </c>
      <c r="BJ137" s="947"/>
      <c r="BK137" s="947"/>
      <c r="BL137" s="947"/>
      <c r="BM137" s="947"/>
      <c r="BN137" s="947"/>
      <c r="BO137" s="947"/>
      <c r="BP137" s="947"/>
      <c r="BQ137" s="947"/>
      <c r="BR137" s="947"/>
      <c r="BS137" s="947"/>
      <c r="BT137" s="947"/>
      <c r="BU137" s="947"/>
      <c r="BV137" s="947"/>
      <c r="BW137" s="947"/>
      <c r="BX137" s="947"/>
      <c r="BY137" s="947"/>
      <c r="BZ137" s="947"/>
      <c r="CA137" s="949"/>
      <c r="CB137" s="949"/>
      <c r="CC137" s="949"/>
      <c r="CD137" s="949"/>
      <c r="CE137" s="949"/>
      <c r="CF137" s="949"/>
      <c r="CG137" s="949"/>
      <c r="CH137" s="949"/>
      <c r="CI137" s="949"/>
      <c r="CJ137" s="949"/>
      <c r="CK137" s="949"/>
      <c r="CL137" s="949"/>
      <c r="CM137" s="949"/>
      <c r="CN137" s="949"/>
      <c r="CO137" s="949"/>
      <c r="CP137" s="949"/>
      <c r="CQ137" s="949"/>
      <c r="CR137" s="950"/>
      <c r="CS137" s="4">
        <f t="shared" si="2"/>
        <v>0</v>
      </c>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row>
    <row r="138" spans="1:162" s="3" customFormat="1" ht="32.1" customHeight="1" thickBot="1" x14ac:dyDescent="0.25">
      <c r="A138" s="4"/>
      <c r="B138" s="4"/>
      <c r="C138" s="4"/>
      <c r="E138" s="894"/>
      <c r="F138" s="895"/>
      <c r="G138" s="896"/>
      <c r="H138" s="938" t="s">
        <v>218</v>
      </c>
      <c r="I138" s="939"/>
      <c r="J138" s="939"/>
      <c r="K138" s="939"/>
      <c r="L138" s="939"/>
      <c r="M138" s="939"/>
      <c r="N138" s="939"/>
      <c r="O138" s="939"/>
      <c r="P138" s="939"/>
      <c r="Q138" s="939"/>
      <c r="R138" s="939"/>
      <c r="S138" s="939"/>
      <c r="T138" s="939"/>
      <c r="U138" s="939"/>
      <c r="V138" s="939"/>
      <c r="W138" s="939"/>
      <c r="X138" s="940"/>
      <c r="Y138" s="951"/>
      <c r="Z138" s="951"/>
      <c r="AA138" s="951"/>
      <c r="AB138" s="951"/>
      <c r="AC138" s="951"/>
      <c r="AD138" s="951"/>
      <c r="AE138" s="951"/>
      <c r="AF138" s="951"/>
      <c r="AG138" s="951"/>
      <c r="AH138" s="951"/>
      <c r="AI138" s="951"/>
      <c r="AJ138" s="951"/>
      <c r="AK138" s="951"/>
      <c r="AL138" s="951"/>
      <c r="AM138" s="951"/>
      <c r="AN138" s="951"/>
      <c r="AO138" s="951"/>
      <c r="AP138" s="951"/>
      <c r="AQ138" s="952"/>
      <c r="AR138" s="952"/>
      <c r="AS138" s="952"/>
      <c r="AT138" s="952"/>
      <c r="AU138" s="952"/>
      <c r="AV138" s="952"/>
      <c r="AW138" s="952"/>
      <c r="AX138" s="952"/>
      <c r="AY138" s="952"/>
      <c r="AZ138" s="952"/>
      <c r="BA138" s="952"/>
      <c r="BB138" s="952"/>
      <c r="BC138" s="952"/>
      <c r="BD138" s="952"/>
      <c r="BE138" s="952"/>
      <c r="BF138" s="952"/>
      <c r="BG138" s="952"/>
      <c r="BH138" s="952"/>
      <c r="BI138" s="951"/>
      <c r="BJ138" s="951"/>
      <c r="BK138" s="951"/>
      <c r="BL138" s="951"/>
      <c r="BM138" s="951"/>
      <c r="BN138" s="951"/>
      <c r="BO138" s="951"/>
      <c r="BP138" s="951"/>
      <c r="BQ138" s="951"/>
      <c r="BR138" s="951"/>
      <c r="BS138" s="951"/>
      <c r="BT138" s="951"/>
      <c r="BU138" s="951"/>
      <c r="BV138" s="951"/>
      <c r="BW138" s="951"/>
      <c r="BX138" s="951"/>
      <c r="BY138" s="951"/>
      <c r="BZ138" s="951"/>
      <c r="CA138" s="953"/>
      <c r="CB138" s="953"/>
      <c r="CC138" s="953"/>
      <c r="CD138" s="953"/>
      <c r="CE138" s="953"/>
      <c r="CF138" s="953"/>
      <c r="CG138" s="953"/>
      <c r="CH138" s="953"/>
      <c r="CI138" s="953"/>
      <c r="CJ138" s="953"/>
      <c r="CK138" s="953"/>
      <c r="CL138" s="953"/>
      <c r="CM138" s="953"/>
      <c r="CN138" s="953"/>
      <c r="CO138" s="953"/>
      <c r="CP138" s="953"/>
      <c r="CQ138" s="953"/>
      <c r="CR138" s="95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row>
    <row r="139" spans="1:162" s="3" customFormat="1" ht="35.1" customHeight="1" thickBot="1" x14ac:dyDescent="0.25">
      <c r="A139" s="4"/>
      <c r="B139" s="4"/>
      <c r="C139" s="4"/>
      <c r="E139" s="837" t="s">
        <v>160</v>
      </c>
      <c r="F139" s="838"/>
      <c r="G139" s="838"/>
      <c r="H139" s="838"/>
      <c r="I139" s="838"/>
      <c r="J139" s="838"/>
      <c r="K139" s="838"/>
      <c r="L139" s="838"/>
      <c r="M139" s="838"/>
      <c r="N139" s="838"/>
      <c r="O139" s="838"/>
      <c r="P139" s="838"/>
      <c r="Q139" s="838"/>
      <c r="R139" s="838"/>
      <c r="S139" s="838"/>
      <c r="T139" s="838"/>
      <c r="U139" s="838"/>
      <c r="V139" s="838"/>
      <c r="W139" s="838"/>
      <c r="X139" s="839"/>
      <c r="Y139" s="923" t="str">
        <f t="shared" ref="Y139:Y144" si="4">IF(BI139="","",BI139)</f>
        <v/>
      </c>
      <c r="Z139" s="923"/>
      <c r="AA139" s="923"/>
      <c r="AB139" s="923"/>
      <c r="AC139" s="923"/>
      <c r="AD139" s="923"/>
      <c r="AE139" s="923"/>
      <c r="AF139" s="923"/>
      <c r="AG139" s="923"/>
      <c r="AH139" s="923"/>
      <c r="AI139" s="923"/>
      <c r="AJ139" s="923"/>
      <c r="AK139" s="923"/>
      <c r="AL139" s="923"/>
      <c r="AM139" s="923"/>
      <c r="AN139" s="923"/>
      <c r="AO139" s="923"/>
      <c r="AP139" s="923"/>
      <c r="AQ139" s="924"/>
      <c r="AR139" s="924"/>
      <c r="AS139" s="924"/>
      <c r="AT139" s="924"/>
      <c r="AU139" s="924"/>
      <c r="AV139" s="924"/>
      <c r="AW139" s="924"/>
      <c r="AX139" s="924"/>
      <c r="AY139" s="924"/>
      <c r="AZ139" s="924"/>
      <c r="BA139" s="924"/>
      <c r="BB139" s="924"/>
      <c r="BC139" s="924"/>
      <c r="BD139" s="924"/>
      <c r="BE139" s="924"/>
      <c r="BF139" s="924"/>
      <c r="BG139" s="924"/>
      <c r="BH139" s="924"/>
      <c r="BI139" s="923" t="str">
        <f>IF(作業３!E74+作業３!E77+作業３!E82+作業３!E88+作業３!E92+作業３!E93+作業３!E95=0,"",作業３!E74+作業３!E77+作業３!E82+作業３!E88+作業３!E92+作業３!E93+作業３!E95)</f>
        <v/>
      </c>
      <c r="BJ139" s="923"/>
      <c r="BK139" s="923"/>
      <c r="BL139" s="923"/>
      <c r="BM139" s="923"/>
      <c r="BN139" s="923"/>
      <c r="BO139" s="923"/>
      <c r="BP139" s="923"/>
      <c r="BQ139" s="923"/>
      <c r="BR139" s="923"/>
      <c r="BS139" s="923"/>
      <c r="BT139" s="923"/>
      <c r="BU139" s="923"/>
      <c r="BV139" s="923"/>
      <c r="BW139" s="923"/>
      <c r="BX139" s="923"/>
      <c r="BY139" s="923"/>
      <c r="BZ139" s="923"/>
      <c r="CA139" s="899"/>
      <c r="CB139" s="899"/>
      <c r="CC139" s="899"/>
      <c r="CD139" s="899"/>
      <c r="CE139" s="899"/>
      <c r="CF139" s="899"/>
      <c r="CG139" s="899"/>
      <c r="CH139" s="899"/>
      <c r="CI139" s="899"/>
      <c r="CJ139" s="899"/>
      <c r="CK139" s="899"/>
      <c r="CL139" s="899"/>
      <c r="CM139" s="899"/>
      <c r="CN139" s="899"/>
      <c r="CO139" s="899"/>
      <c r="CP139" s="899"/>
      <c r="CQ139" s="899"/>
      <c r="CR139" s="900"/>
      <c r="CS139" s="4">
        <f>IF(BI139="",0,BI139)</f>
        <v>0</v>
      </c>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row>
    <row r="140" spans="1:162" s="3" customFormat="1" ht="35.1" customHeight="1" thickBot="1" x14ac:dyDescent="0.25">
      <c r="A140" s="4"/>
      <c r="B140" s="4"/>
      <c r="C140" s="4"/>
      <c r="E140" s="837" t="s">
        <v>161</v>
      </c>
      <c r="F140" s="838"/>
      <c r="G140" s="838"/>
      <c r="H140" s="838"/>
      <c r="I140" s="838"/>
      <c r="J140" s="838"/>
      <c r="K140" s="838"/>
      <c r="L140" s="838"/>
      <c r="M140" s="838"/>
      <c r="N140" s="838"/>
      <c r="O140" s="838"/>
      <c r="P140" s="838"/>
      <c r="Q140" s="838"/>
      <c r="R140" s="838"/>
      <c r="S140" s="838"/>
      <c r="T140" s="838"/>
      <c r="U140" s="838"/>
      <c r="V140" s="838"/>
      <c r="W140" s="838"/>
      <c r="X140" s="839"/>
      <c r="Y140" s="923" t="str">
        <f t="shared" si="4"/>
        <v/>
      </c>
      <c r="Z140" s="923"/>
      <c r="AA140" s="923"/>
      <c r="AB140" s="923"/>
      <c r="AC140" s="923"/>
      <c r="AD140" s="923"/>
      <c r="AE140" s="923"/>
      <c r="AF140" s="923"/>
      <c r="AG140" s="923"/>
      <c r="AH140" s="923"/>
      <c r="AI140" s="923"/>
      <c r="AJ140" s="923"/>
      <c r="AK140" s="923"/>
      <c r="AL140" s="923"/>
      <c r="AM140" s="923"/>
      <c r="AN140" s="923"/>
      <c r="AO140" s="923"/>
      <c r="AP140" s="923"/>
      <c r="AQ140" s="924"/>
      <c r="AR140" s="924"/>
      <c r="AS140" s="924"/>
      <c r="AT140" s="924"/>
      <c r="AU140" s="924"/>
      <c r="AV140" s="924"/>
      <c r="AW140" s="924"/>
      <c r="AX140" s="924"/>
      <c r="AY140" s="924"/>
      <c r="AZ140" s="924"/>
      <c r="BA140" s="924"/>
      <c r="BB140" s="924"/>
      <c r="BC140" s="924"/>
      <c r="BD140" s="924"/>
      <c r="BE140" s="924"/>
      <c r="BF140" s="924"/>
      <c r="BG140" s="924"/>
      <c r="BH140" s="924"/>
      <c r="BI140" s="923" t="str">
        <f>IF(作業３!E89+作業３!E90=0,"",作業３!E89+作業３!E90)</f>
        <v/>
      </c>
      <c r="BJ140" s="923"/>
      <c r="BK140" s="923"/>
      <c r="BL140" s="923"/>
      <c r="BM140" s="923"/>
      <c r="BN140" s="923"/>
      <c r="BO140" s="923"/>
      <c r="BP140" s="923"/>
      <c r="BQ140" s="923"/>
      <c r="BR140" s="923"/>
      <c r="BS140" s="923"/>
      <c r="BT140" s="923"/>
      <c r="BU140" s="923"/>
      <c r="BV140" s="923"/>
      <c r="BW140" s="923"/>
      <c r="BX140" s="923"/>
      <c r="BY140" s="923"/>
      <c r="BZ140" s="923"/>
      <c r="CA140" s="899"/>
      <c r="CB140" s="899"/>
      <c r="CC140" s="899"/>
      <c r="CD140" s="899"/>
      <c r="CE140" s="899"/>
      <c r="CF140" s="899"/>
      <c r="CG140" s="899"/>
      <c r="CH140" s="899"/>
      <c r="CI140" s="899"/>
      <c r="CJ140" s="899"/>
      <c r="CK140" s="899"/>
      <c r="CL140" s="899"/>
      <c r="CM140" s="899"/>
      <c r="CN140" s="899"/>
      <c r="CO140" s="899"/>
      <c r="CP140" s="899"/>
      <c r="CQ140" s="899"/>
      <c r="CR140" s="900"/>
      <c r="CS140" s="4">
        <f>IF(BI140="",0,BI140)</f>
        <v>0</v>
      </c>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row>
    <row r="141" spans="1:162" s="3" customFormat="1" ht="35.1" customHeight="1" thickBot="1" x14ac:dyDescent="0.25">
      <c r="A141" s="4"/>
      <c r="B141" s="4"/>
      <c r="C141" s="4"/>
      <c r="E141" s="837" t="s">
        <v>162</v>
      </c>
      <c r="F141" s="838"/>
      <c r="G141" s="838"/>
      <c r="H141" s="838"/>
      <c r="I141" s="838"/>
      <c r="J141" s="838"/>
      <c r="K141" s="838"/>
      <c r="L141" s="838"/>
      <c r="M141" s="838"/>
      <c r="N141" s="838"/>
      <c r="O141" s="838"/>
      <c r="P141" s="838"/>
      <c r="Q141" s="838"/>
      <c r="R141" s="838"/>
      <c r="S141" s="838"/>
      <c r="T141" s="838"/>
      <c r="U141" s="838"/>
      <c r="V141" s="838"/>
      <c r="W141" s="838"/>
      <c r="X141" s="839"/>
      <c r="Y141" s="923" t="str">
        <f t="shared" si="4"/>
        <v/>
      </c>
      <c r="Z141" s="923"/>
      <c r="AA141" s="923"/>
      <c r="AB141" s="923"/>
      <c r="AC141" s="923"/>
      <c r="AD141" s="923"/>
      <c r="AE141" s="923"/>
      <c r="AF141" s="923"/>
      <c r="AG141" s="923"/>
      <c r="AH141" s="923"/>
      <c r="AI141" s="923"/>
      <c r="AJ141" s="923"/>
      <c r="AK141" s="923"/>
      <c r="AL141" s="923"/>
      <c r="AM141" s="923"/>
      <c r="AN141" s="923"/>
      <c r="AO141" s="923"/>
      <c r="AP141" s="923"/>
      <c r="AQ141" s="924"/>
      <c r="AR141" s="924"/>
      <c r="AS141" s="924"/>
      <c r="AT141" s="924"/>
      <c r="AU141" s="924"/>
      <c r="AV141" s="924"/>
      <c r="AW141" s="924"/>
      <c r="AX141" s="924"/>
      <c r="AY141" s="924"/>
      <c r="AZ141" s="924"/>
      <c r="BA141" s="924"/>
      <c r="BB141" s="924"/>
      <c r="BC141" s="924"/>
      <c r="BD141" s="924"/>
      <c r="BE141" s="924"/>
      <c r="BF141" s="924"/>
      <c r="BG141" s="924"/>
      <c r="BH141" s="924"/>
      <c r="BI141" s="923" t="str">
        <f>IF(作業３!E123+作業３!E124+作業３!E137+作業３!E155+作業３!E156+作業３!E157=0,"",作業３!E123+作業３!E124+作業３!E137+作業３!E155+作業３!E156+作業３!E157)</f>
        <v/>
      </c>
      <c r="BJ141" s="923"/>
      <c r="BK141" s="923"/>
      <c r="BL141" s="923"/>
      <c r="BM141" s="923"/>
      <c r="BN141" s="923"/>
      <c r="BO141" s="923"/>
      <c r="BP141" s="923"/>
      <c r="BQ141" s="923"/>
      <c r="BR141" s="923"/>
      <c r="BS141" s="923"/>
      <c r="BT141" s="923"/>
      <c r="BU141" s="923"/>
      <c r="BV141" s="923"/>
      <c r="BW141" s="923"/>
      <c r="BX141" s="923"/>
      <c r="BY141" s="923"/>
      <c r="BZ141" s="923"/>
      <c r="CA141" s="899"/>
      <c r="CB141" s="899"/>
      <c r="CC141" s="899"/>
      <c r="CD141" s="899"/>
      <c r="CE141" s="899"/>
      <c r="CF141" s="899"/>
      <c r="CG141" s="899"/>
      <c r="CH141" s="899"/>
      <c r="CI141" s="899"/>
      <c r="CJ141" s="899"/>
      <c r="CK141" s="899"/>
      <c r="CL141" s="899"/>
      <c r="CM141" s="899"/>
      <c r="CN141" s="899"/>
      <c r="CO141" s="899"/>
      <c r="CP141" s="899"/>
      <c r="CQ141" s="899"/>
      <c r="CR141" s="900"/>
      <c r="CS141" s="4">
        <f>IF(BI141="",0,BI141)</f>
        <v>0</v>
      </c>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row>
    <row r="142" spans="1:162" s="3" customFormat="1" ht="39.9" customHeight="1" x14ac:dyDescent="0.2">
      <c r="A142" s="4"/>
      <c r="B142" s="4"/>
      <c r="C142" s="4"/>
      <c r="E142" s="856" t="s">
        <v>163</v>
      </c>
      <c r="F142" s="857"/>
      <c r="G142" s="857"/>
      <c r="H142" s="857"/>
      <c r="I142" s="857"/>
      <c r="J142" s="857"/>
      <c r="K142" s="857"/>
      <c r="L142" s="857"/>
      <c r="M142" s="857"/>
      <c r="N142" s="857"/>
      <c r="O142" s="857"/>
      <c r="P142" s="857"/>
      <c r="Q142" s="857"/>
      <c r="R142" s="857"/>
      <c r="S142" s="857"/>
      <c r="T142" s="857"/>
      <c r="U142" s="857"/>
      <c r="V142" s="857"/>
      <c r="W142" s="857"/>
      <c r="X142" s="858"/>
      <c r="Y142" s="928" t="str">
        <f t="shared" si="4"/>
        <v/>
      </c>
      <c r="Z142" s="928"/>
      <c r="AA142" s="928"/>
      <c r="AB142" s="928"/>
      <c r="AC142" s="928"/>
      <c r="AD142" s="928"/>
      <c r="AE142" s="928"/>
      <c r="AF142" s="928"/>
      <c r="AG142" s="928"/>
      <c r="AH142" s="928"/>
      <c r="AI142" s="928"/>
      <c r="AJ142" s="928"/>
      <c r="AK142" s="928"/>
      <c r="AL142" s="928"/>
      <c r="AM142" s="928"/>
      <c r="AN142" s="928"/>
      <c r="AO142" s="928"/>
      <c r="AP142" s="928"/>
      <c r="AQ142" s="929"/>
      <c r="AR142" s="929"/>
      <c r="AS142" s="929"/>
      <c r="AT142" s="929"/>
      <c r="AU142" s="929"/>
      <c r="AV142" s="929"/>
      <c r="AW142" s="929"/>
      <c r="AX142" s="929"/>
      <c r="AY142" s="929"/>
      <c r="AZ142" s="929"/>
      <c r="BA142" s="929"/>
      <c r="BB142" s="929"/>
      <c r="BC142" s="929"/>
      <c r="BD142" s="929"/>
      <c r="BE142" s="929"/>
      <c r="BF142" s="929"/>
      <c r="BG142" s="929"/>
      <c r="BH142" s="929"/>
      <c r="BI142" s="928" t="str">
        <f>IF(CS143+CS144+CS145+CS146=0,"",CS143+CS144+CS145+CS146)</f>
        <v/>
      </c>
      <c r="BJ142" s="928"/>
      <c r="BK142" s="928"/>
      <c r="BL142" s="928"/>
      <c r="BM142" s="928"/>
      <c r="BN142" s="928"/>
      <c r="BO142" s="928"/>
      <c r="BP142" s="928"/>
      <c r="BQ142" s="928"/>
      <c r="BR142" s="928"/>
      <c r="BS142" s="928"/>
      <c r="BT142" s="928"/>
      <c r="BU142" s="928"/>
      <c r="BV142" s="928"/>
      <c r="BW142" s="928"/>
      <c r="BX142" s="928"/>
      <c r="BY142" s="928"/>
      <c r="BZ142" s="928"/>
      <c r="CA142" s="930"/>
      <c r="CB142" s="930"/>
      <c r="CC142" s="930"/>
      <c r="CD142" s="930"/>
      <c r="CE142" s="930"/>
      <c r="CF142" s="930"/>
      <c r="CG142" s="930"/>
      <c r="CH142" s="930"/>
      <c r="CI142" s="930"/>
      <c r="CJ142" s="930"/>
      <c r="CK142" s="930"/>
      <c r="CL142" s="930"/>
      <c r="CM142" s="930"/>
      <c r="CN142" s="930"/>
      <c r="CO142" s="930"/>
      <c r="CP142" s="930"/>
      <c r="CQ142" s="930"/>
      <c r="CR142" s="931"/>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row>
    <row r="143" spans="1:162" s="3" customFormat="1" ht="32.1" customHeight="1" x14ac:dyDescent="0.2">
      <c r="A143" s="4"/>
      <c r="B143" s="4"/>
      <c r="C143" s="4"/>
      <c r="E143" s="892" t="s">
        <v>212</v>
      </c>
      <c r="F143" s="875"/>
      <c r="G143" s="876"/>
      <c r="H143" s="883" t="s">
        <v>219</v>
      </c>
      <c r="I143" s="884"/>
      <c r="J143" s="884"/>
      <c r="K143" s="884"/>
      <c r="L143" s="884"/>
      <c r="M143" s="884"/>
      <c r="N143" s="884"/>
      <c r="O143" s="884"/>
      <c r="P143" s="884"/>
      <c r="Q143" s="884"/>
      <c r="R143" s="884"/>
      <c r="S143" s="884"/>
      <c r="T143" s="884"/>
      <c r="U143" s="884"/>
      <c r="V143" s="884"/>
      <c r="W143" s="884"/>
      <c r="X143" s="885"/>
      <c r="Y143" s="920" t="str">
        <f t="shared" si="4"/>
        <v/>
      </c>
      <c r="Z143" s="920"/>
      <c r="AA143" s="920"/>
      <c r="AB143" s="920"/>
      <c r="AC143" s="920"/>
      <c r="AD143" s="920"/>
      <c r="AE143" s="920"/>
      <c r="AF143" s="920"/>
      <c r="AG143" s="920"/>
      <c r="AH143" s="920"/>
      <c r="AI143" s="920"/>
      <c r="AJ143" s="920"/>
      <c r="AK143" s="920"/>
      <c r="AL143" s="920"/>
      <c r="AM143" s="920"/>
      <c r="AN143" s="920"/>
      <c r="AO143" s="920"/>
      <c r="AP143" s="920"/>
      <c r="AQ143" s="901"/>
      <c r="AR143" s="901"/>
      <c r="AS143" s="901"/>
      <c r="AT143" s="901"/>
      <c r="AU143" s="901"/>
      <c r="AV143" s="901"/>
      <c r="AW143" s="901"/>
      <c r="AX143" s="901"/>
      <c r="AY143" s="901"/>
      <c r="AZ143" s="901"/>
      <c r="BA143" s="901"/>
      <c r="BB143" s="901"/>
      <c r="BC143" s="901"/>
      <c r="BD143" s="901"/>
      <c r="BE143" s="901"/>
      <c r="BF143" s="901"/>
      <c r="BG143" s="901"/>
      <c r="BH143" s="901"/>
      <c r="BI143" s="920" t="str">
        <f>IF(作業３!E126=0,"",作業３!E126)</f>
        <v/>
      </c>
      <c r="BJ143" s="920"/>
      <c r="BK143" s="920"/>
      <c r="BL143" s="920"/>
      <c r="BM143" s="920"/>
      <c r="BN143" s="920"/>
      <c r="BO143" s="920"/>
      <c r="BP143" s="920"/>
      <c r="BQ143" s="920"/>
      <c r="BR143" s="920"/>
      <c r="BS143" s="920"/>
      <c r="BT143" s="920"/>
      <c r="BU143" s="920"/>
      <c r="BV143" s="920"/>
      <c r="BW143" s="920"/>
      <c r="BX143" s="920"/>
      <c r="BY143" s="920"/>
      <c r="BZ143" s="920"/>
      <c r="CA143" s="941"/>
      <c r="CB143" s="941"/>
      <c r="CC143" s="941"/>
      <c r="CD143" s="941"/>
      <c r="CE143" s="941"/>
      <c r="CF143" s="941"/>
      <c r="CG143" s="941"/>
      <c r="CH143" s="941"/>
      <c r="CI143" s="941"/>
      <c r="CJ143" s="941"/>
      <c r="CK143" s="941"/>
      <c r="CL143" s="941"/>
      <c r="CM143" s="941"/>
      <c r="CN143" s="941"/>
      <c r="CO143" s="941"/>
      <c r="CP143" s="941"/>
      <c r="CQ143" s="941"/>
      <c r="CR143" s="942"/>
      <c r="CS143" s="4">
        <f>IF(BI143="",0,BI143)</f>
        <v>0</v>
      </c>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row>
    <row r="144" spans="1:162" s="3" customFormat="1" ht="32.1" customHeight="1" x14ac:dyDescent="0.2">
      <c r="A144" s="4"/>
      <c r="B144" s="4"/>
      <c r="C144" s="4"/>
      <c r="E144" s="893"/>
      <c r="F144" s="878"/>
      <c r="G144" s="879"/>
      <c r="H144" s="886" t="s">
        <v>220</v>
      </c>
      <c r="I144" s="887"/>
      <c r="J144" s="887"/>
      <c r="K144" s="887"/>
      <c r="L144" s="887"/>
      <c r="M144" s="887"/>
      <c r="N144" s="887"/>
      <c r="O144" s="887"/>
      <c r="P144" s="887"/>
      <c r="Q144" s="887"/>
      <c r="R144" s="887"/>
      <c r="S144" s="887"/>
      <c r="T144" s="887"/>
      <c r="U144" s="887"/>
      <c r="V144" s="887"/>
      <c r="W144" s="887"/>
      <c r="X144" s="888"/>
      <c r="Y144" s="943" t="str">
        <f t="shared" si="4"/>
        <v/>
      </c>
      <c r="Z144" s="943"/>
      <c r="AA144" s="943"/>
      <c r="AB144" s="943"/>
      <c r="AC144" s="943"/>
      <c r="AD144" s="943"/>
      <c r="AE144" s="943"/>
      <c r="AF144" s="943"/>
      <c r="AG144" s="943"/>
      <c r="AH144" s="943"/>
      <c r="AI144" s="943"/>
      <c r="AJ144" s="943"/>
      <c r="AK144" s="943"/>
      <c r="AL144" s="943"/>
      <c r="AM144" s="943"/>
      <c r="AN144" s="943"/>
      <c r="AO144" s="943"/>
      <c r="AP144" s="943"/>
      <c r="AQ144" s="944"/>
      <c r="AR144" s="944"/>
      <c r="AS144" s="944"/>
      <c r="AT144" s="944"/>
      <c r="AU144" s="944"/>
      <c r="AV144" s="944"/>
      <c r="AW144" s="944"/>
      <c r="AX144" s="944"/>
      <c r="AY144" s="944"/>
      <c r="AZ144" s="944"/>
      <c r="BA144" s="944"/>
      <c r="BB144" s="944"/>
      <c r="BC144" s="944"/>
      <c r="BD144" s="944"/>
      <c r="BE144" s="944"/>
      <c r="BF144" s="944"/>
      <c r="BG144" s="944"/>
      <c r="BH144" s="944"/>
      <c r="BI144" s="943" t="str">
        <f>IF(作業３!E127=0,"",作業３!E127)</f>
        <v/>
      </c>
      <c r="BJ144" s="943"/>
      <c r="BK144" s="943"/>
      <c r="BL144" s="943"/>
      <c r="BM144" s="943"/>
      <c r="BN144" s="943"/>
      <c r="BO144" s="943"/>
      <c r="BP144" s="943"/>
      <c r="BQ144" s="943"/>
      <c r="BR144" s="943"/>
      <c r="BS144" s="943"/>
      <c r="BT144" s="943"/>
      <c r="BU144" s="943"/>
      <c r="BV144" s="943"/>
      <c r="BW144" s="943"/>
      <c r="BX144" s="943"/>
      <c r="BY144" s="943"/>
      <c r="BZ144" s="943"/>
      <c r="CA144" s="945"/>
      <c r="CB144" s="945"/>
      <c r="CC144" s="945"/>
      <c r="CD144" s="945"/>
      <c r="CE144" s="945"/>
      <c r="CF144" s="945"/>
      <c r="CG144" s="945"/>
      <c r="CH144" s="945"/>
      <c r="CI144" s="945"/>
      <c r="CJ144" s="945"/>
      <c r="CK144" s="945"/>
      <c r="CL144" s="945"/>
      <c r="CM144" s="945"/>
      <c r="CN144" s="945"/>
      <c r="CO144" s="945"/>
      <c r="CP144" s="945"/>
      <c r="CQ144" s="945"/>
      <c r="CR144" s="946"/>
      <c r="CS144" s="4">
        <f>IF(BI144="",0,BI144)</f>
        <v>0</v>
      </c>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row>
    <row r="145" spans="1:162" s="3" customFormat="1" ht="32.1" customHeight="1" x14ac:dyDescent="0.2">
      <c r="A145" s="4"/>
      <c r="B145" s="4"/>
      <c r="C145" s="4"/>
      <c r="E145" s="893"/>
      <c r="F145" s="878"/>
      <c r="G145" s="879"/>
      <c r="H145" s="886" t="s">
        <v>221</v>
      </c>
      <c r="I145" s="887"/>
      <c r="J145" s="887"/>
      <c r="K145" s="887"/>
      <c r="L145" s="887"/>
      <c r="M145" s="887"/>
      <c r="N145" s="887"/>
      <c r="O145" s="887"/>
      <c r="P145" s="887"/>
      <c r="Q145" s="887"/>
      <c r="R145" s="887"/>
      <c r="S145" s="887"/>
      <c r="T145" s="887"/>
      <c r="U145" s="887"/>
      <c r="V145" s="887"/>
      <c r="W145" s="887"/>
      <c r="X145" s="888"/>
      <c r="Y145" s="943" t="str">
        <f t="shared" ref="Y145" si="5">IF(BI145="","",BI145)</f>
        <v/>
      </c>
      <c r="Z145" s="943"/>
      <c r="AA145" s="943"/>
      <c r="AB145" s="943"/>
      <c r="AC145" s="943"/>
      <c r="AD145" s="943"/>
      <c r="AE145" s="943"/>
      <c r="AF145" s="943"/>
      <c r="AG145" s="943"/>
      <c r="AH145" s="943"/>
      <c r="AI145" s="943"/>
      <c r="AJ145" s="943"/>
      <c r="AK145" s="943"/>
      <c r="AL145" s="943"/>
      <c r="AM145" s="943"/>
      <c r="AN145" s="943"/>
      <c r="AO145" s="943"/>
      <c r="AP145" s="943"/>
      <c r="AQ145" s="944"/>
      <c r="AR145" s="944"/>
      <c r="AS145" s="944"/>
      <c r="AT145" s="944"/>
      <c r="AU145" s="944"/>
      <c r="AV145" s="944"/>
      <c r="AW145" s="944"/>
      <c r="AX145" s="944"/>
      <c r="AY145" s="944"/>
      <c r="AZ145" s="944"/>
      <c r="BA145" s="944"/>
      <c r="BB145" s="944"/>
      <c r="BC145" s="944"/>
      <c r="BD145" s="944"/>
      <c r="BE145" s="944"/>
      <c r="BF145" s="944"/>
      <c r="BG145" s="944"/>
      <c r="BH145" s="944"/>
      <c r="BI145" s="943" t="str">
        <f>IF(作業３!E134=0,"",作業３!E134)</f>
        <v/>
      </c>
      <c r="BJ145" s="943"/>
      <c r="BK145" s="943"/>
      <c r="BL145" s="943"/>
      <c r="BM145" s="943"/>
      <c r="BN145" s="943"/>
      <c r="BO145" s="943"/>
      <c r="BP145" s="943"/>
      <c r="BQ145" s="943"/>
      <c r="BR145" s="943"/>
      <c r="BS145" s="943"/>
      <c r="BT145" s="943"/>
      <c r="BU145" s="943"/>
      <c r="BV145" s="943"/>
      <c r="BW145" s="943"/>
      <c r="BX145" s="943"/>
      <c r="BY145" s="943"/>
      <c r="BZ145" s="943"/>
      <c r="CA145" s="945"/>
      <c r="CB145" s="945"/>
      <c r="CC145" s="945"/>
      <c r="CD145" s="945"/>
      <c r="CE145" s="945"/>
      <c r="CF145" s="945"/>
      <c r="CG145" s="945"/>
      <c r="CH145" s="945"/>
      <c r="CI145" s="945"/>
      <c r="CJ145" s="945"/>
      <c r="CK145" s="945"/>
      <c r="CL145" s="945"/>
      <c r="CM145" s="945"/>
      <c r="CN145" s="945"/>
      <c r="CO145" s="945"/>
      <c r="CP145" s="945"/>
      <c r="CQ145" s="945"/>
      <c r="CR145" s="946"/>
      <c r="CS145" s="4">
        <f>IF(BI145="",0,BI145)</f>
        <v>0</v>
      </c>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row>
    <row r="146" spans="1:162" s="3" customFormat="1" ht="32.1" customHeight="1" thickBot="1" x14ac:dyDescent="0.25">
      <c r="A146" s="4"/>
      <c r="B146" s="4"/>
      <c r="C146" s="4"/>
      <c r="E146" s="894"/>
      <c r="F146" s="895"/>
      <c r="G146" s="896"/>
      <c r="H146" s="902" t="s">
        <v>222</v>
      </c>
      <c r="I146" s="903"/>
      <c r="J146" s="903"/>
      <c r="K146" s="903"/>
      <c r="L146" s="903"/>
      <c r="M146" s="903"/>
      <c r="N146" s="903"/>
      <c r="O146" s="903"/>
      <c r="P146" s="903"/>
      <c r="Q146" s="903"/>
      <c r="R146" s="903"/>
      <c r="S146" s="903"/>
      <c r="T146" s="903"/>
      <c r="U146" s="903"/>
      <c r="V146" s="903"/>
      <c r="W146" s="903"/>
      <c r="X146" s="904"/>
      <c r="Y146" s="921" t="str">
        <f t="shared" ref="Y146:Y150" si="6">IF(BI146="","",BI146)</f>
        <v/>
      </c>
      <c r="Z146" s="921"/>
      <c r="AA146" s="921"/>
      <c r="AB146" s="921"/>
      <c r="AC146" s="921"/>
      <c r="AD146" s="921"/>
      <c r="AE146" s="921"/>
      <c r="AF146" s="921"/>
      <c r="AG146" s="921"/>
      <c r="AH146" s="921"/>
      <c r="AI146" s="921"/>
      <c r="AJ146" s="921"/>
      <c r="AK146" s="921"/>
      <c r="AL146" s="921"/>
      <c r="AM146" s="921"/>
      <c r="AN146" s="921"/>
      <c r="AO146" s="921"/>
      <c r="AP146" s="921"/>
      <c r="AQ146" s="922"/>
      <c r="AR146" s="922"/>
      <c r="AS146" s="922"/>
      <c r="AT146" s="922"/>
      <c r="AU146" s="922"/>
      <c r="AV146" s="922"/>
      <c r="AW146" s="922"/>
      <c r="AX146" s="922"/>
      <c r="AY146" s="922"/>
      <c r="AZ146" s="922"/>
      <c r="BA146" s="922"/>
      <c r="BB146" s="922"/>
      <c r="BC146" s="922"/>
      <c r="BD146" s="922"/>
      <c r="BE146" s="922"/>
      <c r="BF146" s="922"/>
      <c r="BG146" s="922"/>
      <c r="BH146" s="922"/>
      <c r="BI146" s="921" t="str">
        <f>IF(作業３!E140=0,"",作業３!E140)</f>
        <v/>
      </c>
      <c r="BJ146" s="921"/>
      <c r="BK146" s="921"/>
      <c r="BL146" s="921"/>
      <c r="BM146" s="921"/>
      <c r="BN146" s="921"/>
      <c r="BO146" s="921"/>
      <c r="BP146" s="921"/>
      <c r="BQ146" s="921"/>
      <c r="BR146" s="921"/>
      <c r="BS146" s="921"/>
      <c r="BT146" s="921"/>
      <c r="BU146" s="921"/>
      <c r="BV146" s="921"/>
      <c r="BW146" s="921"/>
      <c r="BX146" s="921"/>
      <c r="BY146" s="921"/>
      <c r="BZ146" s="921"/>
      <c r="CA146" s="1289"/>
      <c r="CB146" s="1289"/>
      <c r="CC146" s="1289"/>
      <c r="CD146" s="1289"/>
      <c r="CE146" s="1289"/>
      <c r="CF146" s="1289"/>
      <c r="CG146" s="1289"/>
      <c r="CH146" s="1289"/>
      <c r="CI146" s="1289"/>
      <c r="CJ146" s="1289"/>
      <c r="CK146" s="1289"/>
      <c r="CL146" s="1289"/>
      <c r="CM146" s="1289"/>
      <c r="CN146" s="1289"/>
      <c r="CO146" s="1289"/>
      <c r="CP146" s="1289"/>
      <c r="CQ146" s="1289"/>
      <c r="CR146" s="1290"/>
      <c r="CS146" s="4">
        <f>IF(BI146="",0,BI146)</f>
        <v>0</v>
      </c>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row>
    <row r="147" spans="1:162" s="3" customFormat="1" ht="39.9" customHeight="1" x14ac:dyDescent="0.2">
      <c r="A147" s="4"/>
      <c r="B147" s="4"/>
      <c r="C147" s="4"/>
      <c r="E147" s="856" t="s">
        <v>225</v>
      </c>
      <c r="F147" s="857"/>
      <c r="G147" s="857"/>
      <c r="H147" s="857"/>
      <c r="I147" s="857"/>
      <c r="J147" s="857"/>
      <c r="K147" s="857"/>
      <c r="L147" s="857"/>
      <c r="M147" s="857"/>
      <c r="N147" s="857"/>
      <c r="O147" s="857"/>
      <c r="P147" s="857"/>
      <c r="Q147" s="857"/>
      <c r="R147" s="857"/>
      <c r="S147" s="857"/>
      <c r="T147" s="857"/>
      <c r="U147" s="857"/>
      <c r="V147" s="857"/>
      <c r="W147" s="857"/>
      <c r="X147" s="858"/>
      <c r="Y147" s="928" t="str">
        <f t="shared" si="6"/>
        <v/>
      </c>
      <c r="Z147" s="928"/>
      <c r="AA147" s="928"/>
      <c r="AB147" s="928"/>
      <c r="AC147" s="928"/>
      <c r="AD147" s="928"/>
      <c r="AE147" s="928"/>
      <c r="AF147" s="928"/>
      <c r="AG147" s="928"/>
      <c r="AH147" s="928"/>
      <c r="AI147" s="928"/>
      <c r="AJ147" s="928"/>
      <c r="AK147" s="928"/>
      <c r="AL147" s="928"/>
      <c r="AM147" s="928"/>
      <c r="AN147" s="928"/>
      <c r="AO147" s="928"/>
      <c r="AP147" s="928"/>
      <c r="AQ147" s="929"/>
      <c r="AR147" s="929"/>
      <c r="AS147" s="929"/>
      <c r="AT147" s="929"/>
      <c r="AU147" s="929"/>
      <c r="AV147" s="929"/>
      <c r="AW147" s="929"/>
      <c r="AX147" s="929"/>
      <c r="AY147" s="929"/>
      <c r="AZ147" s="929"/>
      <c r="BA147" s="929"/>
      <c r="BB147" s="929"/>
      <c r="BC147" s="929"/>
      <c r="BD147" s="929"/>
      <c r="BE147" s="929"/>
      <c r="BF147" s="929"/>
      <c r="BG147" s="929"/>
      <c r="BH147" s="929"/>
      <c r="BI147" s="928" t="str">
        <f>IF(CS148+CS149+CS150=0,"",CS148+CS149+CS150)</f>
        <v/>
      </c>
      <c r="BJ147" s="928"/>
      <c r="BK147" s="928"/>
      <c r="BL147" s="928"/>
      <c r="BM147" s="928"/>
      <c r="BN147" s="928"/>
      <c r="BO147" s="928"/>
      <c r="BP147" s="928"/>
      <c r="BQ147" s="928"/>
      <c r="BR147" s="928"/>
      <c r="BS147" s="928"/>
      <c r="BT147" s="928"/>
      <c r="BU147" s="928"/>
      <c r="BV147" s="928"/>
      <c r="BW147" s="928"/>
      <c r="BX147" s="928"/>
      <c r="BY147" s="928"/>
      <c r="BZ147" s="928"/>
      <c r="CA147" s="930"/>
      <c r="CB147" s="930"/>
      <c r="CC147" s="930"/>
      <c r="CD147" s="930"/>
      <c r="CE147" s="930"/>
      <c r="CF147" s="930"/>
      <c r="CG147" s="930"/>
      <c r="CH147" s="930"/>
      <c r="CI147" s="930"/>
      <c r="CJ147" s="930"/>
      <c r="CK147" s="930"/>
      <c r="CL147" s="930"/>
      <c r="CM147" s="930"/>
      <c r="CN147" s="930"/>
      <c r="CO147" s="930"/>
      <c r="CP147" s="930"/>
      <c r="CQ147" s="930"/>
      <c r="CR147" s="931"/>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row>
    <row r="148" spans="1:162" s="3" customFormat="1" ht="32.1" customHeight="1" x14ac:dyDescent="0.2">
      <c r="A148" s="4"/>
      <c r="B148" s="4"/>
      <c r="C148" s="4"/>
      <c r="E148" s="892" t="s">
        <v>212</v>
      </c>
      <c r="F148" s="875"/>
      <c r="G148" s="876"/>
      <c r="H148" s="883" t="s">
        <v>223</v>
      </c>
      <c r="I148" s="884"/>
      <c r="J148" s="884"/>
      <c r="K148" s="884"/>
      <c r="L148" s="884"/>
      <c r="M148" s="884"/>
      <c r="N148" s="884"/>
      <c r="O148" s="884"/>
      <c r="P148" s="884"/>
      <c r="Q148" s="884"/>
      <c r="R148" s="884"/>
      <c r="S148" s="884"/>
      <c r="T148" s="884"/>
      <c r="U148" s="884"/>
      <c r="V148" s="884"/>
      <c r="W148" s="884"/>
      <c r="X148" s="885"/>
      <c r="Y148" s="920" t="str">
        <f t="shared" si="6"/>
        <v/>
      </c>
      <c r="Z148" s="920"/>
      <c r="AA148" s="920"/>
      <c r="AB148" s="920"/>
      <c r="AC148" s="920"/>
      <c r="AD148" s="920"/>
      <c r="AE148" s="920"/>
      <c r="AF148" s="920"/>
      <c r="AG148" s="920"/>
      <c r="AH148" s="920"/>
      <c r="AI148" s="920"/>
      <c r="AJ148" s="920"/>
      <c r="AK148" s="920"/>
      <c r="AL148" s="920"/>
      <c r="AM148" s="920"/>
      <c r="AN148" s="920"/>
      <c r="AO148" s="920"/>
      <c r="AP148" s="920"/>
      <c r="AQ148" s="901"/>
      <c r="AR148" s="901"/>
      <c r="AS148" s="901"/>
      <c r="AT148" s="901"/>
      <c r="AU148" s="901"/>
      <c r="AV148" s="901"/>
      <c r="AW148" s="901"/>
      <c r="AX148" s="901"/>
      <c r="AY148" s="901"/>
      <c r="AZ148" s="901"/>
      <c r="BA148" s="901"/>
      <c r="BB148" s="901"/>
      <c r="BC148" s="901"/>
      <c r="BD148" s="901"/>
      <c r="BE148" s="901"/>
      <c r="BF148" s="901"/>
      <c r="BG148" s="901"/>
      <c r="BH148" s="901"/>
      <c r="BI148" s="920" t="str">
        <f>IF(作業３!E130=0,"",作業３!E130)</f>
        <v/>
      </c>
      <c r="BJ148" s="920"/>
      <c r="BK148" s="920"/>
      <c r="BL148" s="920"/>
      <c r="BM148" s="920"/>
      <c r="BN148" s="920"/>
      <c r="BO148" s="920"/>
      <c r="BP148" s="920"/>
      <c r="BQ148" s="920"/>
      <c r="BR148" s="920"/>
      <c r="BS148" s="920"/>
      <c r="BT148" s="920"/>
      <c r="BU148" s="920"/>
      <c r="BV148" s="920"/>
      <c r="BW148" s="920"/>
      <c r="BX148" s="920"/>
      <c r="BY148" s="920"/>
      <c r="BZ148" s="920"/>
      <c r="CA148" s="941"/>
      <c r="CB148" s="941"/>
      <c r="CC148" s="941"/>
      <c r="CD148" s="941"/>
      <c r="CE148" s="941"/>
      <c r="CF148" s="941"/>
      <c r="CG148" s="941"/>
      <c r="CH148" s="941"/>
      <c r="CI148" s="941"/>
      <c r="CJ148" s="941"/>
      <c r="CK148" s="941"/>
      <c r="CL148" s="941"/>
      <c r="CM148" s="941"/>
      <c r="CN148" s="941"/>
      <c r="CO148" s="941"/>
      <c r="CP148" s="941"/>
      <c r="CQ148" s="941"/>
      <c r="CR148" s="942"/>
      <c r="CS148" s="4">
        <f>IF(BI148="",0,BI148)</f>
        <v>0</v>
      </c>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row>
    <row r="149" spans="1:162" s="3" customFormat="1" ht="32.1" customHeight="1" x14ac:dyDescent="0.2">
      <c r="A149" s="4"/>
      <c r="B149" s="4"/>
      <c r="C149" s="4"/>
      <c r="E149" s="893"/>
      <c r="F149" s="878"/>
      <c r="G149" s="879"/>
      <c r="H149" s="886" t="s">
        <v>224</v>
      </c>
      <c r="I149" s="887"/>
      <c r="J149" s="887"/>
      <c r="K149" s="887"/>
      <c r="L149" s="887"/>
      <c r="M149" s="887"/>
      <c r="N149" s="887"/>
      <c r="O149" s="887"/>
      <c r="P149" s="887"/>
      <c r="Q149" s="887"/>
      <c r="R149" s="887"/>
      <c r="S149" s="887"/>
      <c r="T149" s="887"/>
      <c r="U149" s="887"/>
      <c r="V149" s="887"/>
      <c r="W149" s="887"/>
      <c r="X149" s="888"/>
      <c r="Y149" s="943" t="str">
        <f t="shared" si="6"/>
        <v/>
      </c>
      <c r="Z149" s="943"/>
      <c r="AA149" s="943"/>
      <c r="AB149" s="943"/>
      <c r="AC149" s="943"/>
      <c r="AD149" s="943"/>
      <c r="AE149" s="943"/>
      <c r="AF149" s="943"/>
      <c r="AG149" s="943"/>
      <c r="AH149" s="943"/>
      <c r="AI149" s="943"/>
      <c r="AJ149" s="943"/>
      <c r="AK149" s="943"/>
      <c r="AL149" s="943"/>
      <c r="AM149" s="943"/>
      <c r="AN149" s="943"/>
      <c r="AO149" s="943"/>
      <c r="AP149" s="943"/>
      <c r="AQ149" s="944"/>
      <c r="AR149" s="944"/>
      <c r="AS149" s="944"/>
      <c r="AT149" s="944"/>
      <c r="AU149" s="944"/>
      <c r="AV149" s="944"/>
      <c r="AW149" s="944"/>
      <c r="AX149" s="944"/>
      <c r="AY149" s="944"/>
      <c r="AZ149" s="944"/>
      <c r="BA149" s="944"/>
      <c r="BB149" s="944"/>
      <c r="BC149" s="944"/>
      <c r="BD149" s="944"/>
      <c r="BE149" s="944"/>
      <c r="BF149" s="944"/>
      <c r="BG149" s="944"/>
      <c r="BH149" s="944"/>
      <c r="BI149" s="943" t="str">
        <f>IF(作業３!E131=0,"",作業３!E131)</f>
        <v/>
      </c>
      <c r="BJ149" s="943"/>
      <c r="BK149" s="943"/>
      <c r="BL149" s="943"/>
      <c r="BM149" s="943"/>
      <c r="BN149" s="943"/>
      <c r="BO149" s="943"/>
      <c r="BP149" s="943"/>
      <c r="BQ149" s="943"/>
      <c r="BR149" s="943"/>
      <c r="BS149" s="943"/>
      <c r="BT149" s="943"/>
      <c r="BU149" s="943"/>
      <c r="BV149" s="943"/>
      <c r="BW149" s="943"/>
      <c r="BX149" s="943"/>
      <c r="BY149" s="943"/>
      <c r="BZ149" s="943"/>
      <c r="CA149" s="945"/>
      <c r="CB149" s="945"/>
      <c r="CC149" s="945"/>
      <c r="CD149" s="945"/>
      <c r="CE149" s="945"/>
      <c r="CF149" s="945"/>
      <c r="CG149" s="945"/>
      <c r="CH149" s="945"/>
      <c r="CI149" s="945"/>
      <c r="CJ149" s="945"/>
      <c r="CK149" s="945"/>
      <c r="CL149" s="945"/>
      <c r="CM149" s="945"/>
      <c r="CN149" s="945"/>
      <c r="CO149" s="945"/>
      <c r="CP149" s="945"/>
      <c r="CQ149" s="945"/>
      <c r="CR149" s="946"/>
      <c r="CS149" s="4">
        <f>IF(BI149="",0,BI149)</f>
        <v>0</v>
      </c>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row>
    <row r="150" spans="1:162" s="3" customFormat="1" ht="32.1" customHeight="1" thickBot="1" x14ac:dyDescent="0.25">
      <c r="A150" s="4"/>
      <c r="B150" s="4"/>
      <c r="C150" s="4"/>
      <c r="E150" s="894"/>
      <c r="F150" s="895"/>
      <c r="G150" s="896"/>
      <c r="H150" s="902" t="s">
        <v>226</v>
      </c>
      <c r="I150" s="903"/>
      <c r="J150" s="903"/>
      <c r="K150" s="903"/>
      <c r="L150" s="903"/>
      <c r="M150" s="903"/>
      <c r="N150" s="903"/>
      <c r="O150" s="903"/>
      <c r="P150" s="903"/>
      <c r="Q150" s="903"/>
      <c r="R150" s="903"/>
      <c r="S150" s="903"/>
      <c r="T150" s="903"/>
      <c r="U150" s="903"/>
      <c r="V150" s="903"/>
      <c r="W150" s="903"/>
      <c r="X150" s="904"/>
      <c r="Y150" s="921" t="str">
        <f t="shared" si="6"/>
        <v/>
      </c>
      <c r="Z150" s="921"/>
      <c r="AA150" s="921"/>
      <c r="AB150" s="921"/>
      <c r="AC150" s="921"/>
      <c r="AD150" s="921"/>
      <c r="AE150" s="921"/>
      <c r="AF150" s="921"/>
      <c r="AG150" s="921"/>
      <c r="AH150" s="921"/>
      <c r="AI150" s="921"/>
      <c r="AJ150" s="921"/>
      <c r="AK150" s="921"/>
      <c r="AL150" s="921"/>
      <c r="AM150" s="921"/>
      <c r="AN150" s="921"/>
      <c r="AO150" s="921"/>
      <c r="AP150" s="921"/>
      <c r="AQ150" s="922"/>
      <c r="AR150" s="922"/>
      <c r="AS150" s="922"/>
      <c r="AT150" s="922"/>
      <c r="AU150" s="922"/>
      <c r="AV150" s="922"/>
      <c r="AW150" s="922"/>
      <c r="AX150" s="922"/>
      <c r="AY150" s="922"/>
      <c r="AZ150" s="922"/>
      <c r="BA150" s="922"/>
      <c r="BB150" s="922"/>
      <c r="BC150" s="922"/>
      <c r="BD150" s="922"/>
      <c r="BE150" s="922"/>
      <c r="BF150" s="922"/>
      <c r="BG150" s="922"/>
      <c r="BH150" s="922"/>
      <c r="BI150" s="921" t="str">
        <f>IF(作業３!E128+作業３!E132+作業３!E135+作業３!E141=0,"",作業３!E128+作業３!E132+作業３!E135+作業３!E141)</f>
        <v/>
      </c>
      <c r="BJ150" s="921"/>
      <c r="BK150" s="921"/>
      <c r="BL150" s="921"/>
      <c r="BM150" s="921"/>
      <c r="BN150" s="921"/>
      <c r="BO150" s="921"/>
      <c r="BP150" s="921"/>
      <c r="BQ150" s="921"/>
      <c r="BR150" s="921"/>
      <c r="BS150" s="921"/>
      <c r="BT150" s="921"/>
      <c r="BU150" s="921"/>
      <c r="BV150" s="921"/>
      <c r="BW150" s="921"/>
      <c r="BX150" s="921"/>
      <c r="BY150" s="921"/>
      <c r="BZ150" s="921"/>
      <c r="CA150" s="1289"/>
      <c r="CB150" s="1289"/>
      <c r="CC150" s="1289"/>
      <c r="CD150" s="1289"/>
      <c r="CE150" s="1289"/>
      <c r="CF150" s="1289"/>
      <c r="CG150" s="1289"/>
      <c r="CH150" s="1289"/>
      <c r="CI150" s="1289"/>
      <c r="CJ150" s="1289"/>
      <c r="CK150" s="1289"/>
      <c r="CL150" s="1289"/>
      <c r="CM150" s="1289"/>
      <c r="CN150" s="1289"/>
      <c r="CO150" s="1289"/>
      <c r="CP150" s="1289"/>
      <c r="CQ150" s="1289"/>
      <c r="CR150" s="1290"/>
      <c r="CS150" s="4">
        <f>IF(BI150="",0,BI150)</f>
        <v>0</v>
      </c>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row>
    <row r="151" spans="1:162" s="3" customFormat="1" ht="39.9" customHeight="1" thickBot="1" x14ac:dyDescent="0.25">
      <c r="A151" s="4"/>
      <c r="B151" s="4"/>
      <c r="C151" s="4"/>
      <c r="E151" s="911" t="s">
        <v>164</v>
      </c>
      <c r="F151" s="912"/>
      <c r="G151" s="912"/>
      <c r="H151" s="912"/>
      <c r="I151" s="912"/>
      <c r="J151" s="912"/>
      <c r="K151" s="912"/>
      <c r="L151" s="912"/>
      <c r="M151" s="912"/>
      <c r="N151" s="912"/>
      <c r="O151" s="912"/>
      <c r="P151" s="912"/>
      <c r="Q151" s="912"/>
      <c r="R151" s="912"/>
      <c r="S151" s="912"/>
      <c r="T151" s="912"/>
      <c r="U151" s="912"/>
      <c r="V151" s="912"/>
      <c r="W151" s="912"/>
      <c r="X151" s="913"/>
      <c r="Y151" s="926" t="str">
        <f>IF(BI151="","",BI151)</f>
        <v/>
      </c>
      <c r="Z151" s="926"/>
      <c r="AA151" s="926"/>
      <c r="AB151" s="926"/>
      <c r="AC151" s="926"/>
      <c r="AD151" s="926"/>
      <c r="AE151" s="926"/>
      <c r="AF151" s="926"/>
      <c r="AG151" s="926"/>
      <c r="AH151" s="926"/>
      <c r="AI151" s="926"/>
      <c r="AJ151" s="926"/>
      <c r="AK151" s="926"/>
      <c r="AL151" s="926"/>
      <c r="AM151" s="926"/>
      <c r="AN151" s="926"/>
      <c r="AO151" s="926"/>
      <c r="AP151" s="926"/>
      <c r="AQ151" s="927"/>
      <c r="AR151" s="927"/>
      <c r="AS151" s="927"/>
      <c r="AT151" s="927"/>
      <c r="AU151" s="927"/>
      <c r="AV151" s="927"/>
      <c r="AW151" s="927"/>
      <c r="AX151" s="927"/>
      <c r="AY151" s="927"/>
      <c r="AZ151" s="927"/>
      <c r="BA151" s="927"/>
      <c r="BB151" s="927"/>
      <c r="BC151" s="927"/>
      <c r="BD151" s="927"/>
      <c r="BE151" s="927"/>
      <c r="BF151" s="927"/>
      <c r="BG151" s="927"/>
      <c r="BH151" s="927"/>
      <c r="BI151" s="926" t="str">
        <f>IF(CS151=0,"",CS151)</f>
        <v/>
      </c>
      <c r="BJ151" s="926"/>
      <c r="BK151" s="926"/>
      <c r="BL151" s="926"/>
      <c r="BM151" s="926"/>
      <c r="BN151" s="926"/>
      <c r="BO151" s="926"/>
      <c r="BP151" s="926"/>
      <c r="BQ151" s="926"/>
      <c r="BR151" s="926"/>
      <c r="BS151" s="926"/>
      <c r="BT151" s="926"/>
      <c r="BU151" s="926"/>
      <c r="BV151" s="926"/>
      <c r="BW151" s="926"/>
      <c r="BX151" s="926"/>
      <c r="BY151" s="926"/>
      <c r="BZ151" s="926"/>
      <c r="CA151" s="745"/>
      <c r="CB151" s="745"/>
      <c r="CC151" s="745"/>
      <c r="CD151" s="745"/>
      <c r="CE151" s="745"/>
      <c r="CF151" s="745"/>
      <c r="CG151" s="745"/>
      <c r="CH151" s="745"/>
      <c r="CI151" s="745"/>
      <c r="CJ151" s="745"/>
      <c r="CK151" s="745"/>
      <c r="CL151" s="745"/>
      <c r="CM151" s="745"/>
      <c r="CN151" s="745"/>
      <c r="CO151" s="745"/>
      <c r="CP151" s="745"/>
      <c r="CQ151" s="745"/>
      <c r="CR151" s="746"/>
      <c r="CS151" s="4">
        <f>CS150+CS149+CS148+CS146+CS145+CS144+CS143+CS141+CS140+CS139+CS137+CS136+CS135+CS133</f>
        <v>0</v>
      </c>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row>
    <row r="152" spans="1:162" s="3" customFormat="1" ht="32.1" customHeight="1" thickBot="1" x14ac:dyDescent="0.25">
      <c r="A152" s="4"/>
      <c r="B152" s="4"/>
      <c r="C152" s="4"/>
      <c r="E152" s="908" t="s">
        <v>165</v>
      </c>
      <c r="F152" s="909"/>
      <c r="G152" s="909"/>
      <c r="H152" s="909"/>
      <c r="I152" s="909"/>
      <c r="J152" s="909"/>
      <c r="K152" s="909"/>
      <c r="L152" s="909"/>
      <c r="M152" s="909"/>
      <c r="N152" s="909"/>
      <c r="O152" s="909"/>
      <c r="P152" s="909"/>
      <c r="Q152" s="909"/>
      <c r="R152" s="909"/>
      <c r="S152" s="909"/>
      <c r="T152" s="909"/>
      <c r="U152" s="909"/>
      <c r="V152" s="909"/>
      <c r="W152" s="909"/>
      <c r="X152" s="910"/>
      <c r="Y152" s="898"/>
      <c r="Z152" s="899"/>
      <c r="AA152" s="899"/>
      <c r="AB152" s="899"/>
      <c r="AC152" s="899"/>
      <c r="AD152" s="899"/>
      <c r="AE152" s="899"/>
      <c r="AF152" s="899"/>
      <c r="AG152" s="899"/>
      <c r="AH152" s="899"/>
      <c r="AI152" s="899"/>
      <c r="AJ152" s="899"/>
      <c r="AK152" s="899"/>
      <c r="AL152" s="899"/>
      <c r="AM152" s="899"/>
      <c r="AN152" s="899"/>
      <c r="AO152" s="899"/>
      <c r="AP152" s="900"/>
      <c r="AQ152" s="405"/>
      <c r="AR152" s="405"/>
      <c r="AS152" s="405"/>
      <c r="AT152" s="405"/>
      <c r="AU152" s="405"/>
      <c r="AV152" s="405"/>
      <c r="AW152" s="405"/>
      <c r="AX152" s="405"/>
      <c r="AY152" s="405"/>
      <c r="AZ152" s="405"/>
      <c r="BA152" s="405"/>
      <c r="BB152" s="405"/>
      <c r="BC152" s="405"/>
      <c r="BD152" s="405"/>
      <c r="BE152" s="405"/>
      <c r="BF152" s="405"/>
      <c r="BG152" s="405"/>
      <c r="BH152" s="405"/>
      <c r="BI152" s="405"/>
      <c r="BJ152" s="405"/>
      <c r="BK152" s="405"/>
      <c r="BL152" s="405"/>
      <c r="BM152" s="405"/>
      <c r="BN152" s="405"/>
      <c r="BO152" s="405"/>
      <c r="BP152" s="405"/>
      <c r="BQ152" s="405"/>
      <c r="BR152" s="405"/>
      <c r="BS152" s="405"/>
      <c r="BT152" s="405"/>
      <c r="BU152" s="405"/>
      <c r="BV152" s="405"/>
      <c r="BW152" s="405"/>
      <c r="BX152" s="405"/>
      <c r="BY152" s="405"/>
      <c r="BZ152" s="405"/>
      <c r="CA152" s="405"/>
      <c r="CB152" s="405"/>
      <c r="CC152" s="405"/>
      <c r="CD152" s="405"/>
      <c r="CE152" s="405"/>
      <c r="CF152" s="405"/>
      <c r="CG152" s="405"/>
      <c r="CH152" s="405"/>
      <c r="CI152" s="405"/>
      <c r="CJ152" s="405"/>
      <c r="CK152" s="405"/>
      <c r="CL152" s="405"/>
      <c r="CM152" s="405"/>
      <c r="CN152" s="405"/>
      <c r="CO152" s="405"/>
      <c r="CP152" s="405"/>
      <c r="CQ152" s="405"/>
      <c r="CR152" s="405"/>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row>
    <row r="153" spans="1:162" s="3" customFormat="1" ht="32.1" customHeight="1" thickBot="1" x14ac:dyDescent="0.25">
      <c r="A153" s="4"/>
      <c r="B153" s="4"/>
      <c r="C153" s="4"/>
      <c r="E153" s="908" t="s">
        <v>166</v>
      </c>
      <c r="F153" s="909"/>
      <c r="G153" s="909"/>
      <c r="H153" s="909"/>
      <c r="I153" s="909"/>
      <c r="J153" s="909"/>
      <c r="K153" s="909"/>
      <c r="L153" s="909"/>
      <c r="M153" s="909"/>
      <c r="N153" s="909"/>
      <c r="O153" s="909"/>
      <c r="P153" s="909"/>
      <c r="Q153" s="909"/>
      <c r="R153" s="909"/>
      <c r="S153" s="909"/>
      <c r="T153" s="909"/>
      <c r="U153" s="909"/>
      <c r="V153" s="909"/>
      <c r="W153" s="909"/>
      <c r="X153" s="910"/>
      <c r="Y153" s="898"/>
      <c r="Z153" s="899"/>
      <c r="AA153" s="899"/>
      <c r="AB153" s="899"/>
      <c r="AC153" s="899"/>
      <c r="AD153" s="899"/>
      <c r="AE153" s="899"/>
      <c r="AF153" s="899"/>
      <c r="AG153" s="899"/>
      <c r="AH153" s="899"/>
      <c r="AI153" s="899"/>
      <c r="AJ153" s="899"/>
      <c r="AK153" s="899"/>
      <c r="AL153" s="899"/>
      <c r="AM153" s="899"/>
      <c r="AN153" s="899"/>
      <c r="AO153" s="899"/>
      <c r="AP153" s="900"/>
      <c r="AQ153" s="405"/>
      <c r="AR153" s="405"/>
      <c r="AS153" s="405"/>
      <c r="AT153" s="405"/>
      <c r="AU153" s="405"/>
      <c r="AV153" s="405"/>
      <c r="AW153" s="405"/>
      <c r="AX153" s="405"/>
      <c r="AY153" s="405"/>
      <c r="AZ153" s="405"/>
      <c r="BA153" s="405"/>
      <c r="BB153" s="405"/>
      <c r="BC153" s="405"/>
      <c r="BD153" s="405"/>
      <c r="BE153" s="405"/>
      <c r="BF153" s="405"/>
      <c r="BG153" s="405"/>
      <c r="BH153" s="405"/>
      <c r="BI153" s="405"/>
      <c r="BJ153" s="405"/>
      <c r="BK153" s="405"/>
      <c r="BL153" s="405"/>
      <c r="BM153" s="405"/>
      <c r="BN153" s="405"/>
      <c r="BO153" s="405"/>
      <c r="BP153" s="405"/>
      <c r="BQ153" s="405"/>
      <c r="BR153" s="405"/>
      <c r="BS153" s="405"/>
      <c r="BT153" s="405"/>
      <c r="BU153" s="405"/>
      <c r="BV153" s="405"/>
      <c r="BW153" s="405"/>
      <c r="BX153" s="405"/>
      <c r="BY153" s="405"/>
      <c r="BZ153" s="405"/>
      <c r="CA153" s="405"/>
      <c r="CB153" s="405"/>
      <c r="CC153" s="405"/>
      <c r="CD153" s="405"/>
      <c r="CE153" s="405"/>
      <c r="CF153" s="405"/>
      <c r="CG153" s="405"/>
      <c r="CH153" s="405"/>
      <c r="CI153" s="405"/>
      <c r="CJ153" s="405"/>
      <c r="CK153" s="405"/>
      <c r="CL153" s="405"/>
      <c r="CM153" s="405"/>
      <c r="CN153" s="405"/>
      <c r="CO153" s="405"/>
      <c r="CP153" s="405"/>
      <c r="CQ153" s="405"/>
      <c r="CR153" s="405"/>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row>
    <row r="154" spans="1:162" s="3" customFormat="1" ht="32.1" customHeight="1" thickBot="1" x14ac:dyDescent="0.25">
      <c r="A154" s="4"/>
      <c r="B154" s="4"/>
      <c r="C154" s="4"/>
      <c r="E154" s="908" t="s">
        <v>167</v>
      </c>
      <c r="F154" s="909"/>
      <c r="G154" s="909"/>
      <c r="H154" s="909"/>
      <c r="I154" s="909"/>
      <c r="J154" s="909"/>
      <c r="K154" s="909"/>
      <c r="L154" s="909"/>
      <c r="M154" s="909"/>
      <c r="N154" s="909"/>
      <c r="O154" s="909"/>
      <c r="P154" s="909"/>
      <c r="Q154" s="909"/>
      <c r="R154" s="909"/>
      <c r="S154" s="909"/>
      <c r="T154" s="909"/>
      <c r="U154" s="909"/>
      <c r="V154" s="909"/>
      <c r="W154" s="909"/>
      <c r="X154" s="910"/>
      <c r="Y154" s="898"/>
      <c r="Z154" s="899"/>
      <c r="AA154" s="899"/>
      <c r="AB154" s="899"/>
      <c r="AC154" s="899"/>
      <c r="AD154" s="899"/>
      <c r="AE154" s="899"/>
      <c r="AF154" s="899"/>
      <c r="AG154" s="899"/>
      <c r="AH154" s="899"/>
      <c r="AI154" s="899"/>
      <c r="AJ154" s="899"/>
      <c r="AK154" s="899"/>
      <c r="AL154" s="899"/>
      <c r="AM154" s="899"/>
      <c r="AN154" s="899"/>
      <c r="AO154" s="899"/>
      <c r="AP154" s="900"/>
      <c r="AQ154" s="405"/>
      <c r="AR154" s="405"/>
      <c r="AS154" s="405"/>
      <c r="AT154" s="405"/>
      <c r="AU154" s="405"/>
      <c r="AV154" s="405"/>
      <c r="AW154" s="405"/>
      <c r="AX154" s="405"/>
      <c r="AY154" s="405"/>
      <c r="AZ154" s="405"/>
      <c r="BA154" s="405"/>
      <c r="BB154" s="405"/>
      <c r="BC154" s="405"/>
      <c r="BD154" s="405"/>
      <c r="BE154" s="405"/>
      <c r="BF154" s="405"/>
      <c r="BG154" s="405"/>
      <c r="BH154" s="405"/>
      <c r="BI154" s="405"/>
      <c r="BJ154" s="405"/>
      <c r="BK154" s="405"/>
      <c r="BL154" s="405"/>
      <c r="BM154" s="405"/>
      <c r="BN154" s="405"/>
      <c r="BO154" s="405"/>
      <c r="BP154" s="405"/>
      <c r="BQ154" s="405"/>
      <c r="BR154" s="405"/>
      <c r="BS154" s="405"/>
      <c r="BT154" s="405"/>
      <c r="BU154" s="405"/>
      <c r="BV154" s="405"/>
      <c r="BW154" s="405"/>
      <c r="BX154" s="405"/>
      <c r="BY154" s="405"/>
      <c r="BZ154" s="405"/>
      <c r="CA154" s="405"/>
      <c r="CB154" s="405"/>
      <c r="CC154" s="405"/>
      <c r="CD154" s="405"/>
      <c r="CE154" s="405"/>
      <c r="CF154" s="405"/>
      <c r="CG154" s="405"/>
      <c r="CH154" s="405"/>
      <c r="CI154" s="405"/>
      <c r="CJ154" s="405"/>
      <c r="CK154" s="405"/>
      <c r="CL154" s="405"/>
      <c r="CM154" s="405"/>
      <c r="CN154" s="405"/>
      <c r="CO154" s="405"/>
      <c r="CP154" s="405"/>
      <c r="CQ154" s="405"/>
      <c r="CR154" s="405"/>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row>
    <row r="155" spans="1:162" s="3" customFormat="1" ht="32.1" customHeight="1" thickBot="1" x14ac:dyDescent="0.25">
      <c r="A155" s="4"/>
      <c r="B155" s="4"/>
      <c r="C155" s="4"/>
      <c r="E155" s="908" t="s">
        <v>168</v>
      </c>
      <c r="F155" s="909"/>
      <c r="G155" s="909"/>
      <c r="H155" s="909"/>
      <c r="I155" s="909"/>
      <c r="J155" s="909"/>
      <c r="K155" s="909"/>
      <c r="L155" s="909"/>
      <c r="M155" s="909"/>
      <c r="N155" s="909"/>
      <c r="O155" s="909"/>
      <c r="P155" s="909"/>
      <c r="Q155" s="909"/>
      <c r="R155" s="909"/>
      <c r="S155" s="909"/>
      <c r="T155" s="909"/>
      <c r="U155" s="909"/>
      <c r="V155" s="909"/>
      <c r="W155" s="909"/>
      <c r="X155" s="910"/>
      <c r="Y155" s="898"/>
      <c r="Z155" s="899"/>
      <c r="AA155" s="899"/>
      <c r="AB155" s="899"/>
      <c r="AC155" s="899"/>
      <c r="AD155" s="899"/>
      <c r="AE155" s="899"/>
      <c r="AF155" s="899"/>
      <c r="AG155" s="899"/>
      <c r="AH155" s="899"/>
      <c r="AI155" s="899"/>
      <c r="AJ155" s="899"/>
      <c r="AK155" s="899"/>
      <c r="AL155" s="899"/>
      <c r="AM155" s="899"/>
      <c r="AN155" s="899"/>
      <c r="AO155" s="899"/>
      <c r="AP155" s="900"/>
      <c r="AQ155" s="405"/>
      <c r="AR155" s="405"/>
      <c r="AS155" s="405"/>
      <c r="AT155" s="405"/>
      <c r="AU155" s="405"/>
      <c r="AV155" s="405"/>
      <c r="AW155" s="405"/>
      <c r="AX155" s="405"/>
      <c r="AY155" s="405"/>
      <c r="AZ155" s="405"/>
      <c r="BA155" s="405"/>
      <c r="BB155" s="405"/>
      <c r="BC155" s="405"/>
      <c r="BD155" s="405"/>
      <c r="BE155" s="405"/>
      <c r="BF155" s="405"/>
      <c r="BG155" s="405"/>
      <c r="BH155" s="405"/>
      <c r="BI155" s="405"/>
      <c r="BJ155" s="405"/>
      <c r="BK155" s="405"/>
      <c r="BL155" s="405"/>
      <c r="BM155" s="405"/>
      <c r="BN155" s="405"/>
      <c r="BO155" s="405"/>
      <c r="BP155" s="405"/>
      <c r="BQ155" s="405"/>
      <c r="BR155" s="405"/>
      <c r="BS155" s="405"/>
      <c r="BT155" s="405"/>
      <c r="BU155" s="405"/>
      <c r="BV155" s="405"/>
      <c r="BW155" s="405"/>
      <c r="BX155" s="405"/>
      <c r="BY155" s="405"/>
      <c r="BZ155" s="405"/>
      <c r="CA155" s="405"/>
      <c r="CB155" s="405"/>
      <c r="CC155" s="405"/>
      <c r="CD155" s="405"/>
      <c r="CE155" s="405"/>
      <c r="CF155" s="405"/>
      <c r="CG155" s="405"/>
      <c r="CH155" s="405"/>
      <c r="CI155" s="405"/>
      <c r="CJ155" s="405"/>
      <c r="CK155" s="405"/>
      <c r="CL155" s="405"/>
      <c r="CM155" s="405"/>
      <c r="CN155" s="405"/>
      <c r="CO155" s="405"/>
      <c r="CP155" s="405"/>
      <c r="CQ155" s="405"/>
      <c r="CR155" s="405"/>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row>
    <row r="156" spans="1:162" s="3" customFormat="1" ht="32.1" customHeight="1" thickBot="1" x14ac:dyDescent="0.25">
      <c r="A156" s="4"/>
      <c r="B156" s="4"/>
      <c r="C156" s="4"/>
      <c r="E156" s="908" t="s">
        <v>169</v>
      </c>
      <c r="F156" s="909"/>
      <c r="G156" s="909"/>
      <c r="H156" s="909"/>
      <c r="I156" s="909"/>
      <c r="J156" s="909"/>
      <c r="K156" s="909"/>
      <c r="L156" s="909"/>
      <c r="M156" s="909"/>
      <c r="N156" s="909"/>
      <c r="O156" s="909"/>
      <c r="P156" s="909"/>
      <c r="Q156" s="909"/>
      <c r="R156" s="909"/>
      <c r="S156" s="909"/>
      <c r="T156" s="909"/>
      <c r="U156" s="909"/>
      <c r="V156" s="909"/>
      <c r="W156" s="909"/>
      <c r="X156" s="910"/>
      <c r="Y156" s="898"/>
      <c r="Z156" s="899"/>
      <c r="AA156" s="899"/>
      <c r="AB156" s="899"/>
      <c r="AC156" s="899"/>
      <c r="AD156" s="899"/>
      <c r="AE156" s="899"/>
      <c r="AF156" s="899"/>
      <c r="AG156" s="899"/>
      <c r="AH156" s="899"/>
      <c r="AI156" s="899"/>
      <c r="AJ156" s="899"/>
      <c r="AK156" s="899"/>
      <c r="AL156" s="899"/>
      <c r="AM156" s="899"/>
      <c r="AN156" s="899"/>
      <c r="AO156" s="899"/>
      <c r="AP156" s="900"/>
      <c r="AQ156" s="405"/>
      <c r="AR156" s="405"/>
      <c r="AS156" s="405"/>
      <c r="AT156" s="405"/>
      <c r="AU156" s="405"/>
      <c r="AV156" s="405"/>
      <c r="AW156" s="405"/>
      <c r="AX156" s="405"/>
      <c r="AY156" s="405"/>
      <c r="AZ156" s="405"/>
      <c r="BA156" s="405"/>
      <c r="BB156" s="405"/>
      <c r="BC156" s="405"/>
      <c r="BD156" s="405"/>
      <c r="BE156" s="405"/>
      <c r="BF156" s="405"/>
      <c r="BG156" s="405"/>
      <c r="BH156" s="405"/>
      <c r="BI156" s="405"/>
      <c r="BJ156" s="405"/>
      <c r="BK156" s="405"/>
      <c r="BL156" s="405"/>
      <c r="BM156" s="405"/>
      <c r="BN156" s="405"/>
      <c r="BO156" s="405"/>
      <c r="BP156" s="405"/>
      <c r="BQ156" s="405"/>
      <c r="BR156" s="405"/>
      <c r="BS156" s="405"/>
      <c r="BT156" s="405"/>
      <c r="BU156" s="405"/>
      <c r="BV156" s="405"/>
      <c r="BW156" s="405"/>
      <c r="BX156" s="405"/>
      <c r="BY156" s="405"/>
      <c r="BZ156" s="405"/>
      <c r="CA156" s="405"/>
      <c r="CB156" s="405"/>
      <c r="CC156" s="405"/>
      <c r="CD156" s="405"/>
      <c r="CE156" s="405"/>
      <c r="CF156" s="405"/>
      <c r="CG156" s="405"/>
      <c r="CH156" s="405"/>
      <c r="CI156" s="405"/>
      <c r="CJ156" s="405"/>
      <c r="CK156" s="405"/>
      <c r="CL156" s="405"/>
      <c r="CM156" s="405"/>
      <c r="CN156" s="405"/>
      <c r="CO156" s="405"/>
      <c r="CP156" s="405"/>
      <c r="CQ156" s="405"/>
      <c r="CR156" s="405"/>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row>
    <row r="157" spans="1:162" s="3" customFormat="1" ht="50.1" customHeight="1" thickTop="1" thickBot="1" x14ac:dyDescent="0.25">
      <c r="A157" s="4"/>
      <c r="B157" s="4"/>
      <c r="C157" s="4"/>
      <c r="E157" s="905" t="s">
        <v>495</v>
      </c>
      <c r="F157" s="906"/>
      <c r="G157" s="906"/>
      <c r="H157" s="906"/>
      <c r="I157" s="906"/>
      <c r="J157" s="906"/>
      <c r="K157" s="906"/>
      <c r="L157" s="906"/>
      <c r="M157" s="906"/>
      <c r="N157" s="906"/>
      <c r="O157" s="906"/>
      <c r="P157" s="906"/>
      <c r="Q157" s="906"/>
      <c r="R157" s="906"/>
      <c r="S157" s="906"/>
      <c r="T157" s="906"/>
      <c r="U157" s="906"/>
      <c r="V157" s="906"/>
      <c r="W157" s="906"/>
      <c r="X157" s="907"/>
      <c r="Y157" s="914" t="str">
        <f>IF(BI157=0,"",BI157)</f>
        <v/>
      </c>
      <c r="Z157" s="915"/>
      <c r="AA157" s="915"/>
      <c r="AB157" s="915"/>
      <c r="AC157" s="915"/>
      <c r="AD157" s="915"/>
      <c r="AE157" s="915"/>
      <c r="AF157" s="915"/>
      <c r="AG157" s="915"/>
      <c r="AH157" s="915"/>
      <c r="AI157" s="915"/>
      <c r="AJ157" s="915"/>
      <c r="AK157" s="915"/>
      <c r="AL157" s="915"/>
      <c r="AM157" s="915"/>
      <c r="AN157" s="915"/>
      <c r="AO157" s="915"/>
      <c r="AP157" s="916"/>
      <c r="AQ157" s="917"/>
      <c r="AR157" s="918"/>
      <c r="AS157" s="918"/>
      <c r="AT157" s="918"/>
      <c r="AU157" s="918"/>
      <c r="AV157" s="918"/>
      <c r="AW157" s="918"/>
      <c r="AX157" s="918"/>
      <c r="AY157" s="918"/>
      <c r="AZ157" s="918"/>
      <c r="BA157" s="918"/>
      <c r="BB157" s="918"/>
      <c r="BC157" s="918"/>
      <c r="BD157" s="918"/>
      <c r="BE157" s="918"/>
      <c r="BF157" s="918"/>
      <c r="BG157" s="918"/>
      <c r="BH157" s="919"/>
      <c r="BI157" s="914" t="str">
        <f>IF(CS157=0,"",CS157)</f>
        <v/>
      </c>
      <c r="BJ157" s="915"/>
      <c r="BK157" s="915"/>
      <c r="BL157" s="915"/>
      <c r="BM157" s="915"/>
      <c r="BN157" s="915"/>
      <c r="BO157" s="915"/>
      <c r="BP157" s="915"/>
      <c r="BQ157" s="915"/>
      <c r="BR157" s="915"/>
      <c r="BS157" s="915"/>
      <c r="BT157" s="915"/>
      <c r="BU157" s="915"/>
      <c r="BV157" s="915"/>
      <c r="BW157" s="915"/>
      <c r="BX157" s="915"/>
      <c r="BY157" s="915"/>
      <c r="BZ157" s="916"/>
      <c r="CA157" s="917"/>
      <c r="CB157" s="918"/>
      <c r="CC157" s="918"/>
      <c r="CD157" s="918"/>
      <c r="CE157" s="918"/>
      <c r="CF157" s="918"/>
      <c r="CG157" s="918"/>
      <c r="CH157" s="918"/>
      <c r="CI157" s="918"/>
      <c r="CJ157" s="918"/>
      <c r="CK157" s="918"/>
      <c r="CL157" s="918"/>
      <c r="CM157" s="918"/>
      <c r="CN157" s="918"/>
      <c r="CO157" s="918"/>
      <c r="CP157" s="918"/>
      <c r="CQ157" s="918"/>
      <c r="CR157" s="919"/>
      <c r="CS157" s="4">
        <f>CS108-CS151</f>
        <v>0</v>
      </c>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row>
    <row r="158" spans="1:162" s="3" customFormat="1" ht="12.75" customHeight="1" thickTop="1" x14ac:dyDescent="0.2">
      <c r="A158" s="4"/>
      <c r="B158" s="4"/>
      <c r="C158" s="4"/>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row>
    <row r="159" spans="1:162" ht="54.9" customHeight="1" x14ac:dyDescent="0.2">
      <c r="BI159" s="1315" t="s">
        <v>334</v>
      </c>
      <c r="BJ159" s="1316"/>
      <c r="BK159" s="1316"/>
      <c r="BL159" s="1316"/>
      <c r="BM159" s="1316"/>
      <c r="BN159" s="1316"/>
      <c r="BO159" s="1316"/>
      <c r="BP159" s="1316"/>
      <c r="BQ159" s="1316"/>
      <c r="BR159" s="1316"/>
      <c r="BS159" s="1316"/>
      <c r="BT159" s="1316"/>
      <c r="BU159" s="1316"/>
      <c r="BV159" s="1316"/>
      <c r="BW159" s="1316"/>
      <c r="BX159" s="1316"/>
      <c r="BY159" s="1316"/>
      <c r="BZ159" s="1316"/>
      <c r="CA159" s="778" t="str">
        <f>IF(CB66="","",CB66)</f>
        <v/>
      </c>
      <c r="CB159" s="779"/>
      <c r="CC159" s="779"/>
      <c r="CD159" s="779"/>
      <c r="CE159" s="779"/>
      <c r="CF159" s="779"/>
      <c r="CG159" s="779"/>
      <c r="CH159" s="779"/>
      <c r="CI159" s="779"/>
      <c r="CJ159" s="780"/>
      <c r="CK159" s="780"/>
      <c r="CL159" s="780"/>
      <c r="CM159" s="780"/>
      <c r="CN159" s="780"/>
      <c r="CO159" s="780"/>
      <c r="CP159" s="780"/>
      <c r="CQ159" s="780"/>
      <c r="CR159" s="781"/>
    </row>
    <row r="160" spans="1:162" ht="15" customHeight="1" x14ac:dyDescent="0.2">
      <c r="CH160" s="586" t="str">
        <f>CH115</f>
        <v>20240229NK</v>
      </c>
      <c r="CI160" s="586"/>
      <c r="CJ160" s="586"/>
      <c r="CK160" s="586"/>
      <c r="CL160" s="586"/>
      <c r="CM160" s="586"/>
      <c r="CN160" s="586"/>
      <c r="CO160" s="586"/>
      <c r="CP160" s="586"/>
      <c r="CQ160" s="586"/>
      <c r="CR160" s="586"/>
    </row>
    <row r="161" ht="9.75" customHeight="1" x14ac:dyDescent="0.2"/>
    <row r="162" ht="9.75" customHeight="1" x14ac:dyDescent="0.2"/>
    <row r="163" ht="9.75" customHeight="1" x14ac:dyDescent="0.2"/>
    <row r="164" ht="9.75" customHeight="1" x14ac:dyDescent="0.2"/>
    <row r="165" ht="9.75" customHeight="1" x14ac:dyDescent="0.2"/>
    <row r="166" ht="9.75" customHeight="1" x14ac:dyDescent="0.2"/>
    <row r="167" ht="9.75" customHeight="1" x14ac:dyDescent="0.2"/>
    <row r="168" ht="9.75" customHeight="1" x14ac:dyDescent="0.2"/>
    <row r="169" ht="9.75" customHeight="1" x14ac:dyDescent="0.2"/>
    <row r="170" ht="9.75" customHeight="1" x14ac:dyDescent="0.2"/>
    <row r="171" ht="9.75" customHeight="1" x14ac:dyDescent="0.2"/>
    <row r="172" ht="9.75" customHeight="1" x14ac:dyDescent="0.2"/>
    <row r="173" ht="9.75" customHeight="1" x14ac:dyDescent="0.2"/>
    <row r="174" ht="9.75" customHeight="1" x14ac:dyDescent="0.2"/>
    <row r="175" ht="9.75" customHeight="1" x14ac:dyDescent="0.2"/>
    <row r="176" ht="9.75" customHeight="1" x14ac:dyDescent="0.2"/>
    <row r="177" ht="9.75" customHeight="1" x14ac:dyDescent="0.2"/>
    <row r="178" ht="9.75" customHeight="1" x14ac:dyDescent="0.2"/>
    <row r="179" ht="9.75" customHeight="1" x14ac:dyDescent="0.2"/>
    <row r="180" ht="9.75" customHeight="1" x14ac:dyDescent="0.2"/>
    <row r="181" ht="9.75" customHeight="1" x14ac:dyDescent="0.2"/>
    <row r="182" ht="9.75" customHeight="1" x14ac:dyDescent="0.2"/>
    <row r="183" ht="9.75" customHeight="1" x14ac:dyDescent="0.2"/>
    <row r="184" ht="9.75" customHeight="1" x14ac:dyDescent="0.2"/>
    <row r="185" ht="9.75" customHeight="1" x14ac:dyDescent="0.2"/>
    <row r="186" ht="9.75" customHeight="1" x14ac:dyDescent="0.2"/>
    <row r="187" ht="9.75" customHeight="1" x14ac:dyDescent="0.2"/>
    <row r="188" ht="9.75" customHeight="1" x14ac:dyDescent="0.2"/>
    <row r="189" ht="9.75" customHeight="1" x14ac:dyDescent="0.2"/>
    <row r="190" ht="9.75" customHeight="1" x14ac:dyDescent="0.2"/>
  </sheetData>
  <sheetProtection algorithmName="SHA-512" hashValue="Ui5RA+9X4FTVooSNphS+0XPc0rPI6Dl1MLBycUzMS1KjZpsFhhiwzFyhwdPZjyn79FdYJ5NwLsHG5SJ2Y+Hg7Q==" saltValue="KUPx6E4dXQORaDWB8oxpAw==" spinCount="100000" sheet="1" formatCells="0"/>
  <dataConsolidate/>
  <mergeCells count="507">
    <mergeCell ref="CA159:CI159"/>
    <mergeCell ref="CJ159:CR159"/>
    <mergeCell ref="BR58:CQ58"/>
    <mergeCell ref="BR59:CQ59"/>
    <mergeCell ref="BR60:CQ60"/>
    <mergeCell ref="BR61:CQ61"/>
    <mergeCell ref="CB66:CI67"/>
    <mergeCell ref="CJ66:CQ67"/>
    <mergeCell ref="CM30:CR30"/>
    <mergeCell ref="BZ31:CR33"/>
    <mergeCell ref="BS30:BY33"/>
    <mergeCell ref="BR66:CA67"/>
    <mergeCell ref="CA100:CR100"/>
    <mergeCell ref="CA77:CR77"/>
    <mergeCell ref="CA78:CR79"/>
    <mergeCell ref="BI136:BZ136"/>
    <mergeCell ref="CA136:CR136"/>
    <mergeCell ref="BO134:BY134"/>
    <mergeCell ref="CA150:CR150"/>
    <mergeCell ref="BI157:BZ157"/>
    <mergeCell ref="CA157:CR157"/>
    <mergeCell ref="BI159:BZ159"/>
    <mergeCell ref="BI114:BZ114"/>
    <mergeCell ref="BI95:BZ95"/>
    <mergeCell ref="AQ103:BH103"/>
    <mergeCell ref="BI103:BZ103"/>
    <mergeCell ref="CH160:CR160"/>
    <mergeCell ref="BZ119:CR119"/>
    <mergeCell ref="BZ120:CR120"/>
    <mergeCell ref="BZ121:CR121"/>
    <mergeCell ref="BZ72:CR72"/>
    <mergeCell ref="BZ73:CR73"/>
    <mergeCell ref="BZ74:CR74"/>
    <mergeCell ref="CH115:CR115"/>
    <mergeCell ref="CA82:CR82"/>
    <mergeCell ref="BI133:BZ133"/>
    <mergeCell ref="CA133:CR133"/>
    <mergeCell ref="CA96:CR96"/>
    <mergeCell ref="CA134:CR134"/>
    <mergeCell ref="BI140:BZ140"/>
    <mergeCell ref="CA140:CR140"/>
    <mergeCell ref="BI146:BZ146"/>
    <mergeCell ref="CA146:CR146"/>
    <mergeCell ref="AV120:BU122"/>
    <mergeCell ref="AQ88:BH88"/>
    <mergeCell ref="BI88:BZ88"/>
    <mergeCell ref="CA88:CR88"/>
    <mergeCell ref="CA94:CR94"/>
    <mergeCell ref="AQ100:BH100"/>
    <mergeCell ref="BI100:BZ100"/>
    <mergeCell ref="D65:J68"/>
    <mergeCell ref="K65:P66"/>
    <mergeCell ref="Q65:AP66"/>
    <mergeCell ref="AQ65:AW66"/>
    <mergeCell ref="E73:AP73"/>
    <mergeCell ref="E77:X79"/>
    <mergeCell ref="Y77:AP78"/>
    <mergeCell ref="AQ77:BH78"/>
    <mergeCell ref="BI77:BZ77"/>
    <mergeCell ref="BI78:BZ79"/>
    <mergeCell ref="Y79:AP79"/>
    <mergeCell ref="AQ79:BH79"/>
    <mergeCell ref="AV73:BU75"/>
    <mergeCell ref="E74:AP75"/>
    <mergeCell ref="BI76:CR76"/>
    <mergeCell ref="Y83:AP83"/>
    <mergeCell ref="AQ83:BH83"/>
    <mergeCell ref="BI83:BZ83"/>
    <mergeCell ref="CA83:CR83"/>
    <mergeCell ref="K82:X82"/>
    <mergeCell ref="K83:X83"/>
    <mergeCell ref="E80:X80"/>
    <mergeCell ref="D30:K41"/>
    <mergeCell ref="BK31:BR31"/>
    <mergeCell ref="L36:S41"/>
    <mergeCell ref="T36:AI41"/>
    <mergeCell ref="AX65:BP66"/>
    <mergeCell ref="AX67:BP68"/>
    <mergeCell ref="K67:P68"/>
    <mergeCell ref="Q67:AP68"/>
    <mergeCell ref="AQ67:AW68"/>
    <mergeCell ref="AJ36:AQ41"/>
    <mergeCell ref="AR36:BF41"/>
    <mergeCell ref="BG36:BN41"/>
    <mergeCell ref="BO36:CE41"/>
    <mergeCell ref="L34:AI35"/>
    <mergeCell ref="AJ34:BF35"/>
    <mergeCell ref="BG34:CE35"/>
    <mergeCell ref="CE30:CL30"/>
    <mergeCell ref="BZ30:CD30"/>
    <mergeCell ref="L30:AA30"/>
    <mergeCell ref="AB30:AV30"/>
    <mergeCell ref="AW30:BR30"/>
    <mergeCell ref="L31:S33"/>
    <mergeCell ref="T31:AA33"/>
    <mergeCell ref="AB31:AI33"/>
    <mergeCell ref="AY28:BH28"/>
    <mergeCell ref="BI28:BR28"/>
    <mergeCell ref="L29:U29"/>
    <mergeCell ref="V29:AE29"/>
    <mergeCell ref="AF29:AN29"/>
    <mergeCell ref="AO29:AX29"/>
    <mergeCell ref="AY29:BH29"/>
    <mergeCell ref="V28:AE28"/>
    <mergeCell ref="AF28:AN28"/>
    <mergeCell ref="L28:U28"/>
    <mergeCell ref="AO28:AX28"/>
    <mergeCell ref="AJ31:AV33"/>
    <mergeCell ref="AW32:BB32"/>
    <mergeCell ref="BC32:BJ32"/>
    <mergeCell ref="BK32:BR32"/>
    <mergeCell ref="AW33:BR33"/>
    <mergeCell ref="D2:CR2"/>
    <mergeCell ref="BZ4:CR4"/>
    <mergeCell ref="BZ5:CR5"/>
    <mergeCell ref="BS8:BY11"/>
    <mergeCell ref="BZ8:CH8"/>
    <mergeCell ref="CI8:CR8"/>
    <mergeCell ref="BZ9:CH10"/>
    <mergeCell ref="CI9:CR10"/>
    <mergeCell ref="AH5:BN5"/>
    <mergeCell ref="AH9:BN9"/>
    <mergeCell ref="BZ6:CR6"/>
    <mergeCell ref="L14:AR15"/>
    <mergeCell ref="D14:K15"/>
    <mergeCell ref="BZ15:CR16"/>
    <mergeCell ref="BS15:BY16"/>
    <mergeCell ref="D16:K17"/>
    <mergeCell ref="AZ13:BI13"/>
    <mergeCell ref="BJ13:BR13"/>
    <mergeCell ref="AZ14:BI14"/>
    <mergeCell ref="Y80:AP80"/>
    <mergeCell ref="AQ80:BH80"/>
    <mergeCell ref="BI80:BZ80"/>
    <mergeCell ref="CA80:CR80"/>
    <mergeCell ref="Y81:AP81"/>
    <mergeCell ref="AQ81:BH81"/>
    <mergeCell ref="BI81:BZ81"/>
    <mergeCell ref="CA81:CR81"/>
    <mergeCell ref="K81:X81"/>
    <mergeCell ref="H88:J88"/>
    <mergeCell ref="K88:X88"/>
    <mergeCell ref="H89:J89"/>
    <mergeCell ref="K89:X89"/>
    <mergeCell ref="H81:J81"/>
    <mergeCell ref="H82:J82"/>
    <mergeCell ref="H83:J83"/>
    <mergeCell ref="Y86:AP86"/>
    <mergeCell ref="AQ86:BH86"/>
    <mergeCell ref="E87:X87"/>
    <mergeCell ref="Y87:AP87"/>
    <mergeCell ref="AQ87:BH87"/>
    <mergeCell ref="K86:X86"/>
    <mergeCell ref="E81:G86"/>
    <mergeCell ref="Y84:AP84"/>
    <mergeCell ref="AQ84:BH84"/>
    <mergeCell ref="Y85:AP85"/>
    <mergeCell ref="AQ85:BH85"/>
    <mergeCell ref="K84:X84"/>
    <mergeCell ref="K85:X85"/>
    <mergeCell ref="E88:G89"/>
    <mergeCell ref="Y82:AP82"/>
    <mergeCell ref="AQ82:BH82"/>
    <mergeCell ref="BI82:BZ82"/>
    <mergeCell ref="Y89:AP89"/>
    <mergeCell ref="AQ89:BH89"/>
    <mergeCell ref="BI89:BZ89"/>
    <mergeCell ref="CA89:CR89"/>
    <mergeCell ref="BI86:BZ86"/>
    <mergeCell ref="CA86:CR86"/>
    <mergeCell ref="BI87:BZ87"/>
    <mergeCell ref="CA87:CR87"/>
    <mergeCell ref="BI84:BZ84"/>
    <mergeCell ref="CA84:CR84"/>
    <mergeCell ref="BI85:BZ85"/>
    <mergeCell ref="CA85:CR85"/>
    <mergeCell ref="Y88:AP88"/>
    <mergeCell ref="CA95:CR95"/>
    <mergeCell ref="K94:X94"/>
    <mergeCell ref="K95:X95"/>
    <mergeCell ref="AE96:AO96"/>
    <mergeCell ref="BO96:BY96"/>
    <mergeCell ref="AQ98:BH98"/>
    <mergeCell ref="BI98:BZ98"/>
    <mergeCell ref="CA98:CR98"/>
    <mergeCell ref="CA97:CR97"/>
    <mergeCell ref="AQ97:BH97"/>
    <mergeCell ref="BI97:BZ97"/>
    <mergeCell ref="AQ93:BH93"/>
    <mergeCell ref="BI93:BZ93"/>
    <mergeCell ref="CA93:CR93"/>
    <mergeCell ref="E90:X90"/>
    <mergeCell ref="Y90:AP90"/>
    <mergeCell ref="AQ90:BH90"/>
    <mergeCell ref="BI90:BZ90"/>
    <mergeCell ref="CA90:CR90"/>
    <mergeCell ref="E91:X91"/>
    <mergeCell ref="Y91:AP91"/>
    <mergeCell ref="AQ91:BH91"/>
    <mergeCell ref="BI91:BZ91"/>
    <mergeCell ref="CA91:CR91"/>
    <mergeCell ref="E99:X99"/>
    <mergeCell ref="Y99:AP99"/>
    <mergeCell ref="AQ99:BH99"/>
    <mergeCell ref="BI99:BZ99"/>
    <mergeCell ref="CA99:CR99"/>
    <mergeCell ref="E92:G97"/>
    <mergeCell ref="H94:J96"/>
    <mergeCell ref="Y92:AP92"/>
    <mergeCell ref="AQ92:BH92"/>
    <mergeCell ref="BI92:BZ92"/>
    <mergeCell ref="CA92:CR92"/>
    <mergeCell ref="H92:J92"/>
    <mergeCell ref="K92:X92"/>
    <mergeCell ref="H93:J93"/>
    <mergeCell ref="K93:X93"/>
    <mergeCell ref="AQ96:BH96"/>
    <mergeCell ref="Y97:AP97"/>
    <mergeCell ref="L96:X96"/>
    <mergeCell ref="Y94:AP94"/>
    <mergeCell ref="AQ94:BH94"/>
    <mergeCell ref="BI94:BZ94"/>
    <mergeCell ref="Y93:AP93"/>
    <mergeCell ref="Y95:AP95"/>
    <mergeCell ref="AQ95:BH95"/>
    <mergeCell ref="AQ101:BH101"/>
    <mergeCell ref="BI101:BZ101"/>
    <mergeCell ref="CA101:CR101"/>
    <mergeCell ref="Y127:AP127"/>
    <mergeCell ref="AQ127:BH127"/>
    <mergeCell ref="BI127:BZ127"/>
    <mergeCell ref="CA127:CR127"/>
    <mergeCell ref="AQ126:BH126"/>
    <mergeCell ref="E120:AP120"/>
    <mergeCell ref="AQ104:BH104"/>
    <mergeCell ref="BI104:BZ104"/>
    <mergeCell ref="CA104:CR104"/>
    <mergeCell ref="Y105:AP105"/>
    <mergeCell ref="AQ105:BH105"/>
    <mergeCell ref="E121:AP122"/>
    <mergeCell ref="BI105:BZ105"/>
    <mergeCell ref="CA105:CR105"/>
    <mergeCell ref="AQ102:BH102"/>
    <mergeCell ref="BI102:BZ102"/>
    <mergeCell ref="CA102:CR102"/>
    <mergeCell ref="E100:G101"/>
    <mergeCell ref="E105:G107"/>
    <mergeCell ref="E111:X111"/>
    <mergeCell ref="CA103:CR103"/>
    <mergeCell ref="AQ128:BH128"/>
    <mergeCell ref="BI128:BZ128"/>
    <mergeCell ref="CA128:CR128"/>
    <mergeCell ref="Y129:AP129"/>
    <mergeCell ref="AQ129:BH129"/>
    <mergeCell ref="BI129:BZ129"/>
    <mergeCell ref="CA129:CR129"/>
    <mergeCell ref="Y135:AP135"/>
    <mergeCell ref="AQ135:BH135"/>
    <mergeCell ref="BI135:BZ135"/>
    <mergeCell ref="CA135:CR135"/>
    <mergeCell ref="AQ130:BH130"/>
    <mergeCell ref="CA130:CR130"/>
    <mergeCell ref="Y131:AP131"/>
    <mergeCell ref="AQ131:BH131"/>
    <mergeCell ref="BI131:BZ131"/>
    <mergeCell ref="CA131:CR131"/>
    <mergeCell ref="Y132:AP132"/>
    <mergeCell ref="AQ132:BH132"/>
    <mergeCell ref="BI132:BZ132"/>
    <mergeCell ref="CA132:CR132"/>
    <mergeCell ref="AE130:AO130"/>
    <mergeCell ref="BO130:BY130"/>
    <mergeCell ref="AE134:AO134"/>
    <mergeCell ref="Y136:AP136"/>
    <mergeCell ref="AQ136:BH136"/>
    <mergeCell ref="Y133:AP133"/>
    <mergeCell ref="BI142:BZ142"/>
    <mergeCell ref="CA142:CR142"/>
    <mergeCell ref="Y137:AP137"/>
    <mergeCell ref="AQ137:BH137"/>
    <mergeCell ref="BI137:BZ137"/>
    <mergeCell ref="CA137:CR137"/>
    <mergeCell ref="Y138:AP138"/>
    <mergeCell ref="AQ138:BH138"/>
    <mergeCell ref="BI138:BZ138"/>
    <mergeCell ref="CA138:CR138"/>
    <mergeCell ref="BI139:BZ139"/>
    <mergeCell ref="CA139:CR139"/>
    <mergeCell ref="BI141:BZ141"/>
    <mergeCell ref="CA141:CR141"/>
    <mergeCell ref="Y142:AP142"/>
    <mergeCell ref="AQ142:BH142"/>
    <mergeCell ref="Y139:AP139"/>
    <mergeCell ref="AQ139:BH139"/>
    <mergeCell ref="Y141:AP141"/>
    <mergeCell ref="AQ141:BH141"/>
    <mergeCell ref="Y154:AP154"/>
    <mergeCell ref="Y143:AP143"/>
    <mergeCell ref="AQ143:BH143"/>
    <mergeCell ref="BI143:BZ143"/>
    <mergeCell ref="CA143:CR143"/>
    <mergeCell ref="Y144:AP144"/>
    <mergeCell ref="AQ144:BH144"/>
    <mergeCell ref="BI144:BZ144"/>
    <mergeCell ref="CA144:CR144"/>
    <mergeCell ref="Y145:AP145"/>
    <mergeCell ref="AQ145:BH145"/>
    <mergeCell ref="BI145:BZ145"/>
    <mergeCell ref="CA145:CR145"/>
    <mergeCell ref="BI148:BZ148"/>
    <mergeCell ref="CA148:CR148"/>
    <mergeCell ref="Y149:AP149"/>
    <mergeCell ref="AQ149:BH149"/>
    <mergeCell ref="BI149:BZ149"/>
    <mergeCell ref="CA149:CR149"/>
    <mergeCell ref="Y150:AP150"/>
    <mergeCell ref="BI150:BZ150"/>
    <mergeCell ref="Y153:AP153"/>
    <mergeCell ref="E127:X127"/>
    <mergeCell ref="H128:X128"/>
    <mergeCell ref="H132:X132"/>
    <mergeCell ref="H136:X136"/>
    <mergeCell ref="H137:X137"/>
    <mergeCell ref="H138:X138"/>
    <mergeCell ref="H143:X143"/>
    <mergeCell ref="H144:X144"/>
    <mergeCell ref="H145:X145"/>
    <mergeCell ref="E143:G146"/>
    <mergeCell ref="H146:X146"/>
    <mergeCell ref="H149:X149"/>
    <mergeCell ref="Y151:AP151"/>
    <mergeCell ref="AQ151:BH151"/>
    <mergeCell ref="BI151:BZ151"/>
    <mergeCell ref="CA151:CR151"/>
    <mergeCell ref="Y152:AP152"/>
    <mergeCell ref="Y147:AP147"/>
    <mergeCell ref="AQ147:BH147"/>
    <mergeCell ref="BI147:BZ147"/>
    <mergeCell ref="CA147:CR147"/>
    <mergeCell ref="Y155:AP155"/>
    <mergeCell ref="Y156:AP156"/>
    <mergeCell ref="AQ133:BH133"/>
    <mergeCell ref="H150:X150"/>
    <mergeCell ref="E157:X157"/>
    <mergeCell ref="E156:X156"/>
    <mergeCell ref="E155:X155"/>
    <mergeCell ref="E154:X154"/>
    <mergeCell ref="E153:X153"/>
    <mergeCell ref="E152:X152"/>
    <mergeCell ref="E151:X151"/>
    <mergeCell ref="E147:X147"/>
    <mergeCell ref="E148:G150"/>
    <mergeCell ref="Y157:AP157"/>
    <mergeCell ref="AQ157:BH157"/>
    <mergeCell ref="Y148:AP148"/>
    <mergeCell ref="AQ148:BH148"/>
    <mergeCell ref="Y146:AP146"/>
    <mergeCell ref="AQ146:BH146"/>
    <mergeCell ref="Y140:AP140"/>
    <mergeCell ref="AQ140:BH140"/>
    <mergeCell ref="AQ134:BH134"/>
    <mergeCell ref="AQ150:BH150"/>
    <mergeCell ref="H148:X148"/>
    <mergeCell ref="K101:X101"/>
    <mergeCell ref="E104:X104"/>
    <mergeCell ref="Y104:AP104"/>
    <mergeCell ref="E109:X109"/>
    <mergeCell ref="E142:X142"/>
    <mergeCell ref="E141:X141"/>
    <mergeCell ref="E140:X140"/>
    <mergeCell ref="E139:X139"/>
    <mergeCell ref="E124:X126"/>
    <mergeCell ref="H129:J131"/>
    <mergeCell ref="K129:X129"/>
    <mergeCell ref="K130:X130"/>
    <mergeCell ref="K131:X131"/>
    <mergeCell ref="H133:J135"/>
    <mergeCell ref="K133:X133"/>
    <mergeCell ref="K134:X134"/>
    <mergeCell ref="K135:X135"/>
    <mergeCell ref="E128:G138"/>
    <mergeCell ref="Y128:AP128"/>
    <mergeCell ref="Y101:AP101"/>
    <mergeCell ref="Y109:AP109"/>
    <mergeCell ref="E110:X110"/>
    <mergeCell ref="E112:X112"/>
    <mergeCell ref="Y112:AP112"/>
    <mergeCell ref="Y100:AP100"/>
    <mergeCell ref="H97:J97"/>
    <mergeCell ref="K97:X97"/>
    <mergeCell ref="E98:X98"/>
    <mergeCell ref="Y98:AP98"/>
    <mergeCell ref="H84:J84"/>
    <mergeCell ref="H85:J85"/>
    <mergeCell ref="H86:J86"/>
    <mergeCell ref="E108:X108"/>
    <mergeCell ref="Y108:AP108"/>
    <mergeCell ref="Y106:AP106"/>
    <mergeCell ref="Y107:AP107"/>
    <mergeCell ref="H106:J106"/>
    <mergeCell ref="K106:X106"/>
    <mergeCell ref="H107:J107"/>
    <mergeCell ref="H105:J105"/>
    <mergeCell ref="K105:X105"/>
    <mergeCell ref="E102:X102"/>
    <mergeCell ref="Y102:AP102"/>
    <mergeCell ref="E103:X103"/>
    <mergeCell ref="Y103:AP103"/>
    <mergeCell ref="H100:J100"/>
    <mergeCell ref="K100:X100"/>
    <mergeCell ref="H101:J101"/>
    <mergeCell ref="AQ106:BH106"/>
    <mergeCell ref="AQ108:BH108"/>
    <mergeCell ref="BI106:BZ106"/>
    <mergeCell ref="CA106:CR106"/>
    <mergeCell ref="AQ107:BH107"/>
    <mergeCell ref="BI107:BZ107"/>
    <mergeCell ref="CA107:CR107"/>
    <mergeCell ref="K107:X107"/>
    <mergeCell ref="Y111:AP111"/>
    <mergeCell ref="E113:X113"/>
    <mergeCell ref="Y113:AP113"/>
    <mergeCell ref="Y110:AP110"/>
    <mergeCell ref="CA114:CI114"/>
    <mergeCell ref="CJ114:CR114"/>
    <mergeCell ref="BI123:CR123"/>
    <mergeCell ref="AH119:BR119"/>
    <mergeCell ref="AH72:BR72"/>
    <mergeCell ref="AK6:AL6"/>
    <mergeCell ref="AM6:BI6"/>
    <mergeCell ref="BJ6:BK6"/>
    <mergeCell ref="D12:K13"/>
    <mergeCell ref="L12:AR13"/>
    <mergeCell ref="AS12:AY13"/>
    <mergeCell ref="BZ12:CC12"/>
    <mergeCell ref="AZ12:BI12"/>
    <mergeCell ref="BJ12:BR12"/>
    <mergeCell ref="AO27:AX27"/>
    <mergeCell ref="AY27:BH27"/>
    <mergeCell ref="BS22:BY23"/>
    <mergeCell ref="BZ22:CH22"/>
    <mergeCell ref="CI22:CR22"/>
    <mergeCell ref="BZ23:CH23"/>
    <mergeCell ref="CI23:CR23"/>
    <mergeCell ref="Y124:AP125"/>
    <mergeCell ref="AQ124:BH125"/>
    <mergeCell ref="BI124:BZ124"/>
    <mergeCell ref="CA124:CR124"/>
    <mergeCell ref="BI125:BZ126"/>
    <mergeCell ref="CA125:CR126"/>
    <mergeCell ref="Y126:AP126"/>
    <mergeCell ref="CD12:CH12"/>
    <mergeCell ref="CI12:CM12"/>
    <mergeCell ref="CN12:CR12"/>
    <mergeCell ref="AW31:BB31"/>
    <mergeCell ref="BC31:BJ31"/>
    <mergeCell ref="L24:BJ24"/>
    <mergeCell ref="L25:BJ26"/>
    <mergeCell ref="BK24:BR24"/>
    <mergeCell ref="BK25:BR25"/>
    <mergeCell ref="BI108:BZ108"/>
    <mergeCell ref="CA108:CR108"/>
    <mergeCell ref="BJ14:BR14"/>
    <mergeCell ref="AZ15:BI15"/>
    <mergeCell ref="BJ15:BR15"/>
    <mergeCell ref="BZ14:CR14"/>
    <mergeCell ref="BS12:BY14"/>
    <mergeCell ref="AS14:AY15"/>
    <mergeCell ref="BZ24:CC24"/>
    <mergeCell ref="CD24:CH24"/>
    <mergeCell ref="L27:U27"/>
    <mergeCell ref="BI27:BR27"/>
    <mergeCell ref="BS24:BY26"/>
    <mergeCell ref="BK26:BR26"/>
    <mergeCell ref="D18:K19"/>
    <mergeCell ref="L18:BR18"/>
    <mergeCell ref="L19:BR19"/>
    <mergeCell ref="BS17:BY19"/>
    <mergeCell ref="BZ19:CR19"/>
    <mergeCell ref="BZ17:CD18"/>
    <mergeCell ref="CE17:CL18"/>
    <mergeCell ref="CM17:CR18"/>
    <mergeCell ref="L16:BR17"/>
    <mergeCell ref="AH8:BN8"/>
    <mergeCell ref="D24:K26"/>
    <mergeCell ref="D71:CR71"/>
    <mergeCell ref="CH68:CR68"/>
    <mergeCell ref="CI24:CM24"/>
    <mergeCell ref="CN24:CR24"/>
    <mergeCell ref="BZ25:CC25"/>
    <mergeCell ref="CD25:CH25"/>
    <mergeCell ref="CI25:CM25"/>
    <mergeCell ref="CN25:CR25"/>
    <mergeCell ref="BI29:BR29"/>
    <mergeCell ref="BZ26:CR26"/>
    <mergeCell ref="CG27:CH29"/>
    <mergeCell ref="CI27:CR29"/>
    <mergeCell ref="D27:K29"/>
    <mergeCell ref="BS27:BY29"/>
    <mergeCell ref="BZ27:CF29"/>
    <mergeCell ref="V27:AE27"/>
    <mergeCell ref="AF27:AN27"/>
    <mergeCell ref="D22:K23"/>
    <mergeCell ref="L22:AV23"/>
    <mergeCell ref="AW22:AY23"/>
    <mergeCell ref="AZ22:BF23"/>
    <mergeCell ref="BG22:BR23"/>
  </mergeCells>
  <phoneticPr fontId="3"/>
  <conditionalFormatting sqref="AB31">
    <cfRule type="expression" dxfId="45" priority="9">
      <formula>$AB$31=""</formula>
    </cfRule>
  </conditionalFormatting>
  <conditionalFormatting sqref="AY28:BH28">
    <cfRule type="expression" dxfId="44" priority="4">
      <formula>$AZ$22="R"</formula>
    </cfRule>
    <cfRule type="expression" dxfId="43" priority="5">
      <formula>$AZ$22="Q"</formula>
    </cfRule>
    <cfRule type="expression" dxfId="42" priority="6">
      <formula>$AZ$22="P"</formula>
    </cfRule>
    <cfRule type="expression" dxfId="41" priority="7">
      <formula>$AZ$22="N"</formula>
    </cfRule>
    <cfRule type="expression" dxfId="40" priority="8">
      <formula>$AZ$22="H"</formula>
    </cfRule>
  </conditionalFormatting>
  <conditionalFormatting sqref="L28:BR28">
    <cfRule type="expression" dxfId="39" priority="15">
      <formula>#REF!=1</formula>
    </cfRule>
  </conditionalFormatting>
  <conditionalFormatting sqref="AZ22">
    <cfRule type="expression" dxfId="38" priority="2" stopIfTrue="1">
      <formula>AND(L22&lt;&gt;"",AZ22="")</formula>
    </cfRule>
  </conditionalFormatting>
  <dataValidations xWindow="539" yWindow="486" count="20">
    <dataValidation errorStyle="warning" allowBlank="1" showErrorMessage="1" errorTitle="入力エラー" error="所在地区分は、数字コードで入力してください_x000a__x000a_法人所在地と学校所在地が_x000a_　1：異なる_x000a_　2：同じ" prompt="プルダウンから選択してください" sqref="BK25"/>
    <dataValidation type="whole" errorStyle="warning" imeMode="halfAlpha" operator="greaterThanOrEqual" allowBlank="1" showInputMessage="1" showErrorMessage="1" errorTitle="入力エラー" error="整数で入力してください" promptTitle="在籍生徒・園児数" prompt="当該年度の５月１日現在の人数を入力してください" sqref="BI29">
      <formula1>0</formula1>
    </dataValidation>
    <dataValidation imeMode="halfAlpha" allowBlank="1" showInputMessage="1" showErrorMessage="1" sqref="BZ74:CR74 BZ121:CR121 BZ19 BZ15 BZ6 AX65:BB68"/>
    <dataValidation type="whole" errorStyle="warning" imeMode="halfAlpha" operator="greaterThanOrEqual" allowBlank="1" showInputMessage="1" showErrorMessage="1" errorTitle="入力エラー" error="整数で入力してください" sqref="CD25 CN25 CI25 L29 V29 AF29 AO29">
      <formula1>0</formula1>
    </dataValidation>
    <dataValidation type="whole" errorStyle="warning" imeMode="halfAlpha" operator="greaterThanOrEqual" allowBlank="1" showInputMessage="1" showErrorMessage="1" errorTitle="入力エラー" error="整数で入力してください" promptTitle="幼稚園・認定こども園のみ入力" prompt="３歳～５歳の認可クラス数を入力してください" sqref="AY29">
      <formula1>0</formula1>
    </dataValidation>
    <dataValidation imeMode="fullKatakana" allowBlank="1" showInputMessage="1" showErrorMessage="1" prompt="カタカナで入力し、姓と名の間は1文字空けてください_x000a__x000a_※役職名不要" sqref="AZ12 BJ12"/>
    <dataValidation errorStyle="warning" imeMode="halfAlpha" operator="greaterThanOrEqual" allowBlank="1" showInputMessage="1" showErrorMessage="1" errorTitle="入力エラー" error="整数で入力してください" sqref="BK32 BC32"/>
    <dataValidation errorStyle="warning" imeMode="halfAlpha" allowBlank="1" showInputMessage="1" showErrorMessage="1" errorTitle="入力エラー" error="元号は、数字コードで入力してください_x000a__x000a_3：昭和　4：平成　5：令和" sqref="AW32"/>
    <dataValidation errorStyle="warning" imeMode="halfAlpha" allowBlank="1" showInputMessage="1" showErrorMessage="1" errorTitle="入力エラー" error="元号は、数字コードで入力してください_x000a__x000a_1：明治　2：大正　3：昭和　4：平成　5：令和" prompt="プルダウンから選択してください" sqref="BZ25"/>
    <dataValidation errorStyle="warning" imeMode="halfAlpha" allowBlank="1" showErrorMessage="1" errorTitle="入力エラー" error="男女校種は数字コードで入力してください_x000a__x000a_1:男子校　2:女子校　3:男女共学" sqref="L31 AB31"/>
    <dataValidation imeMode="halfAlpha" allowBlank="1" showErrorMessage="1" sqref="BZ27"/>
    <dataValidation errorStyle="warning" imeMode="halfAlpha" allowBlank="1" showInputMessage="1" showErrorMessage="1" errorTitle="コード入力エラー" error="当年度５月１日現在の設置者別コードについては、数字コードで入力してください_x000a__x000a_1：学校法人　2：その他の法人　3：個人" sqref="CI9:CR10"/>
    <dataValidation errorStyle="warning" imeMode="halfAlpha" allowBlank="1" showInputMessage="1" showErrorMessage="1" errorTitle="コード入力エラー" error="前年度５月１日現在の設置者別コードについては、数字コードで入力してください_x000a__x000a_1：学校法人　2：その他の法人　3：個人" sqref="BZ9:CH10"/>
    <dataValidation errorStyle="warning" imeMode="fullKatakana" allowBlank="1" showInputMessage="1" showErrorMessage="1" prompt="カタカナで入力してください" sqref="L12:AR13"/>
    <dataValidation imeMode="fullKatakana" allowBlank="1" showInputMessage="1" showErrorMessage="1" prompt="カタカナで入力してください_x000a__x000a_※役職名不要" sqref="BJ13"/>
    <dataValidation allowBlank="1" showErrorMessage="1" sqref="BZ13:CR14"/>
    <dataValidation allowBlank="1" showInputMessage="1" showErrorMessage="1" prompt="※役職名不要" sqref="AZ15:BH15 BZ23:CH23"/>
    <dataValidation allowBlank="1" showInputMessage="1" showErrorMessage="1" prompt="都道府県名から入力してください_x000a__x000a_例：東京都千代田区富士見1-10-12" sqref="L19"/>
    <dataValidation allowBlank="1" showErrorMessage="1" prompt="_x000a_※役職名不要" sqref="CI23:CR23"/>
    <dataValidation type="list" imeMode="halfAlpha" allowBlank="1" sqref="AZ22:BF23">
      <formula1>"G"</formula1>
    </dataValidation>
  </dataValidations>
  <printOptions horizontalCentered="1"/>
  <pageMargins left="0.47244094488188981" right="0.39370078740157483" top="0.39370078740157483" bottom="0.39370078740157483" header="0" footer="0"/>
  <pageSetup paperSize="9" scale="61" fitToHeight="3" orientation="portrait" horizontalDpi="300" verticalDpi="300" r:id="rId1"/>
  <headerFooter alignWithMargins="0"/>
  <rowBreaks count="2" manualBreakCount="2">
    <brk id="68" min="3" max="95" man="1"/>
    <brk id="115" min="3" max="95" man="1"/>
  </rowBreaks>
  <drawing r:id="rId2"/>
  <extLst>
    <ext xmlns:x14="http://schemas.microsoft.com/office/spreadsheetml/2009/9/main" uri="{78C0D931-6437-407d-A8EE-F0AAD7539E65}">
      <x14:conditionalFormattings>
        <x14:conditionalFormatting xmlns:xm="http://schemas.microsoft.com/office/excel/2006/main">
          <x14:cfRule type="expression" priority="1" id="{12B1C0E3-73FB-45FF-A593-E0A1A3561DCE}">
            <xm:f>作業２!$E$74="０パンチ"</xm:f>
            <x14:dxf>
              <fill>
                <patternFill>
                  <bgColor theme="0" tint="-0.499984740745262"/>
                </patternFill>
              </fill>
            </x14:dxf>
          </x14:cfRule>
          <xm:sqref>BZ9:CH10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F190"/>
  <sheetViews>
    <sheetView showGridLines="0" view="pageBreakPreview" topLeftCell="C4" zoomScale="75" zoomScaleNormal="70" zoomScaleSheetLayoutView="75" zoomScalePageLayoutView="70" workbookViewId="0">
      <selection activeCell="BZ5" sqref="BZ5:CR5"/>
    </sheetView>
  </sheetViews>
  <sheetFormatPr defaultColWidth="1.6640625" defaultRowHeight="13.2" x14ac:dyDescent="0.2"/>
  <cols>
    <col min="1" max="1" width="2.33203125" style="4" hidden="1" customWidth="1"/>
    <col min="2" max="2" width="3.33203125" style="4" hidden="1" customWidth="1"/>
    <col min="3" max="3" width="0.77734375" style="4" customWidth="1"/>
    <col min="4" max="11" width="1.44140625" style="3" customWidth="1"/>
    <col min="12" max="44" width="1.6640625" style="3" customWidth="1"/>
    <col min="45" max="51" width="1.44140625" style="3" customWidth="1"/>
    <col min="52" max="58" width="1.6640625" style="3" customWidth="1"/>
    <col min="59" max="59" width="2.109375" style="3" customWidth="1"/>
    <col min="60" max="69" width="1.6640625" style="3" customWidth="1"/>
    <col min="70" max="70" width="2.44140625" style="3" customWidth="1"/>
    <col min="71" max="73" width="1.6640625" style="3" customWidth="1"/>
    <col min="74" max="74" width="2" style="3" customWidth="1"/>
    <col min="75" max="75" width="2.33203125" style="3" customWidth="1"/>
    <col min="76" max="76" width="1.6640625" style="3" customWidth="1"/>
    <col min="77" max="77" width="1.21875" style="3" customWidth="1"/>
    <col min="78" max="80" width="1.6640625" style="3" customWidth="1"/>
    <col min="81" max="81" width="2.21875" style="3" customWidth="1"/>
    <col min="82" max="82" width="1.6640625" style="3" customWidth="1"/>
    <col min="83" max="83" width="2" style="3" customWidth="1"/>
    <col min="84" max="85" width="1.6640625" style="3" customWidth="1"/>
    <col min="86" max="86" width="2" style="3" customWidth="1"/>
    <col min="87" max="87" width="1.6640625" style="3" customWidth="1"/>
    <col min="88" max="88" width="1.77734375" style="3" customWidth="1"/>
    <col min="89" max="91" width="1.6640625" style="3" customWidth="1"/>
    <col min="92" max="92" width="2" style="3" customWidth="1"/>
    <col min="93" max="96" width="1.6640625" style="3" customWidth="1"/>
    <col min="97" max="97" width="9.77734375" style="4" hidden="1" customWidth="1"/>
    <col min="98" max="16384" width="1.6640625" style="4"/>
  </cols>
  <sheetData>
    <row r="1" spans="1:97" ht="6.75" hidden="1" customHeight="1" x14ac:dyDescent="0.2">
      <c r="A1" s="2" t="s">
        <v>51</v>
      </c>
      <c r="B1" s="2">
        <v>430</v>
      </c>
    </row>
    <row r="2" spans="1:97" s="6" customFormat="1" ht="33" hidden="1" customHeight="1" x14ac:dyDescent="0.2">
      <c r="A2" s="16" t="s">
        <v>52</v>
      </c>
      <c r="D2" s="1064" t="s">
        <v>112</v>
      </c>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5"/>
      <c r="AT2" s="1065"/>
      <c r="AU2" s="1065"/>
      <c r="AV2" s="1065"/>
      <c r="AW2" s="1065"/>
      <c r="AX2" s="1065"/>
      <c r="AY2" s="1065"/>
      <c r="AZ2" s="1065"/>
      <c r="BA2" s="1065"/>
      <c r="BB2" s="1065"/>
      <c r="BC2" s="1065"/>
      <c r="BD2" s="1065"/>
      <c r="BE2" s="1065"/>
      <c r="BF2" s="1065"/>
      <c r="BG2" s="1065"/>
      <c r="BH2" s="1065"/>
      <c r="BI2" s="1065"/>
      <c r="BJ2" s="1065"/>
      <c r="BK2" s="1065"/>
      <c r="BL2" s="1065"/>
      <c r="BM2" s="1065"/>
      <c r="BN2" s="1065"/>
      <c r="BO2" s="1065"/>
      <c r="BP2" s="1065"/>
      <c r="BQ2" s="1065"/>
      <c r="BR2" s="1065"/>
      <c r="BS2" s="1065"/>
      <c r="BT2" s="1065"/>
      <c r="BU2" s="1065"/>
      <c r="BV2" s="1065"/>
      <c r="BW2" s="1065"/>
      <c r="BX2" s="1065"/>
      <c r="BY2" s="1065"/>
      <c r="BZ2" s="1065"/>
      <c r="CA2" s="1065"/>
      <c r="CB2" s="1065"/>
      <c r="CC2" s="1065"/>
      <c r="CD2" s="1065"/>
      <c r="CE2" s="1065"/>
      <c r="CF2" s="1065"/>
      <c r="CG2" s="1065"/>
      <c r="CH2" s="1065"/>
      <c r="CI2" s="1065"/>
      <c r="CJ2" s="1065"/>
      <c r="CK2" s="1065"/>
      <c r="CL2" s="1065"/>
      <c r="CM2" s="1065"/>
      <c r="CN2" s="1065"/>
      <c r="CO2" s="1065"/>
      <c r="CP2" s="1065"/>
      <c r="CQ2" s="1065"/>
      <c r="CR2" s="1066"/>
    </row>
    <row r="3" spans="1:97" hidden="1" x14ac:dyDescent="0.2"/>
    <row r="4" spans="1:97" ht="26.25" customHeight="1" x14ac:dyDescent="0.2">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Z4" s="1067" t="s">
        <v>33</v>
      </c>
      <c r="CA4" s="1067"/>
      <c r="CB4" s="1067"/>
      <c r="CC4" s="1067"/>
      <c r="CD4" s="1067"/>
      <c r="CE4" s="1067"/>
      <c r="CF4" s="1067"/>
      <c r="CG4" s="1067"/>
      <c r="CH4" s="1067"/>
      <c r="CI4" s="1067"/>
      <c r="CJ4" s="1067"/>
      <c r="CK4" s="1067"/>
      <c r="CL4" s="1067"/>
      <c r="CM4" s="1067"/>
      <c r="CN4" s="1067"/>
      <c r="CO4" s="1067"/>
      <c r="CP4" s="1067"/>
      <c r="CQ4" s="1067"/>
      <c r="CR4" s="1067"/>
    </row>
    <row r="5" spans="1:97" ht="24.75" customHeight="1" x14ac:dyDescent="0.2">
      <c r="AH5" s="1089" t="s">
        <v>3</v>
      </c>
      <c r="AI5" s="1089"/>
      <c r="AJ5" s="1089"/>
      <c r="AK5" s="1089"/>
      <c r="AL5" s="1089"/>
      <c r="AM5" s="1089"/>
      <c r="AN5" s="1089"/>
      <c r="AO5" s="1089"/>
      <c r="AP5" s="1089"/>
      <c r="AQ5" s="1089"/>
      <c r="AR5" s="1089"/>
      <c r="AS5" s="1089"/>
      <c r="AT5" s="1089"/>
      <c r="AU5" s="1089"/>
      <c r="AV5" s="1089"/>
      <c r="AW5" s="1089"/>
      <c r="AX5" s="1089"/>
      <c r="AY5" s="1089"/>
      <c r="AZ5" s="1089"/>
      <c r="BA5" s="1089"/>
      <c r="BB5" s="1089"/>
      <c r="BC5" s="1089"/>
      <c r="BD5" s="1089"/>
      <c r="BE5" s="1089"/>
      <c r="BF5" s="1089"/>
      <c r="BG5" s="1089"/>
      <c r="BH5" s="1089"/>
      <c r="BI5" s="1089"/>
      <c r="BJ5" s="1089"/>
      <c r="BK5" s="1089"/>
      <c r="BL5" s="1089"/>
      <c r="BM5" s="1089"/>
      <c r="BN5" s="1089"/>
      <c r="BO5" s="249"/>
      <c r="BZ5" s="1068" t="s">
        <v>0</v>
      </c>
      <c r="CA5" s="1069"/>
      <c r="CB5" s="1069"/>
      <c r="CC5" s="1069"/>
      <c r="CD5" s="1069"/>
      <c r="CE5" s="1069"/>
      <c r="CF5" s="1069"/>
      <c r="CG5" s="1069"/>
      <c r="CH5" s="1069"/>
      <c r="CI5" s="1069"/>
      <c r="CJ5" s="1069"/>
      <c r="CK5" s="1069"/>
      <c r="CL5" s="1069"/>
      <c r="CM5" s="1069"/>
      <c r="CN5" s="1069"/>
      <c r="CO5" s="1069"/>
      <c r="CP5" s="1069"/>
      <c r="CQ5" s="1069"/>
      <c r="CR5" s="1070"/>
    </row>
    <row r="6" spans="1:97" ht="39" customHeight="1" x14ac:dyDescent="0.25">
      <c r="AI6" s="248"/>
      <c r="AJ6" s="248"/>
      <c r="AK6" s="785" t="s">
        <v>478</v>
      </c>
      <c r="AL6" s="785"/>
      <c r="AM6" s="786" t="s">
        <v>496</v>
      </c>
      <c r="AN6" s="786"/>
      <c r="AO6" s="786"/>
      <c r="AP6" s="786"/>
      <c r="AQ6" s="786"/>
      <c r="AR6" s="786"/>
      <c r="AS6" s="786"/>
      <c r="AT6" s="786"/>
      <c r="AU6" s="786"/>
      <c r="AV6" s="786"/>
      <c r="AW6" s="786"/>
      <c r="AX6" s="786"/>
      <c r="AY6" s="786"/>
      <c r="AZ6" s="786"/>
      <c r="BA6" s="786"/>
      <c r="BB6" s="786"/>
      <c r="BC6" s="786"/>
      <c r="BD6" s="786"/>
      <c r="BE6" s="786"/>
      <c r="BF6" s="786"/>
      <c r="BG6" s="786"/>
      <c r="BH6" s="786"/>
      <c r="BI6" s="786"/>
      <c r="BJ6" s="785" t="s">
        <v>479</v>
      </c>
      <c r="BK6" s="785"/>
      <c r="BL6" s="248"/>
      <c r="BM6" s="248"/>
      <c r="BN6" s="248"/>
      <c r="BZ6" s="1091"/>
      <c r="CA6" s="1092"/>
      <c r="CB6" s="1092"/>
      <c r="CC6" s="1092"/>
      <c r="CD6" s="1092"/>
      <c r="CE6" s="1092"/>
      <c r="CF6" s="1092"/>
      <c r="CG6" s="1092"/>
      <c r="CH6" s="1092"/>
      <c r="CI6" s="1092"/>
      <c r="CJ6" s="1092"/>
      <c r="CK6" s="1092"/>
      <c r="CL6" s="1092"/>
      <c r="CM6" s="1092"/>
      <c r="CN6" s="1092"/>
      <c r="CO6" s="1092"/>
      <c r="CP6" s="1092"/>
      <c r="CQ6" s="1092"/>
      <c r="CR6" s="1093"/>
    </row>
    <row r="7" spans="1:97" ht="7.5" customHeight="1" thickBot="1" x14ac:dyDescent="0.25">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row>
    <row r="8" spans="1:97" ht="24.75" customHeight="1" thickTop="1" x14ac:dyDescent="0.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578" t="s">
        <v>592</v>
      </c>
      <c r="AI8" s="578"/>
      <c r="AJ8" s="578"/>
      <c r="AK8" s="578"/>
      <c r="AL8" s="578"/>
      <c r="AM8" s="578"/>
      <c r="AN8" s="578"/>
      <c r="AO8" s="578"/>
      <c r="AP8" s="578"/>
      <c r="AQ8" s="578"/>
      <c r="AR8" s="578"/>
      <c r="AS8" s="578"/>
      <c r="AT8" s="578"/>
      <c r="AU8" s="578"/>
      <c r="AV8" s="578"/>
      <c r="AW8" s="578"/>
      <c r="AX8" s="578"/>
      <c r="AY8" s="578"/>
      <c r="AZ8" s="578"/>
      <c r="BA8" s="578"/>
      <c r="BB8" s="578"/>
      <c r="BC8" s="578"/>
      <c r="BD8" s="578"/>
      <c r="BE8" s="578"/>
      <c r="BF8" s="578"/>
      <c r="BG8" s="578"/>
      <c r="BH8" s="578"/>
      <c r="BI8" s="578"/>
      <c r="BJ8" s="578"/>
      <c r="BK8" s="578"/>
      <c r="BL8" s="578"/>
      <c r="BM8" s="578"/>
      <c r="BN8" s="578"/>
      <c r="BP8" s="23"/>
      <c r="BQ8" s="9"/>
      <c r="BR8" s="9"/>
      <c r="BS8" s="1071" t="s">
        <v>37</v>
      </c>
      <c r="BT8" s="1072"/>
      <c r="BU8" s="1072"/>
      <c r="BV8" s="1072"/>
      <c r="BW8" s="1072"/>
      <c r="BX8" s="1072"/>
      <c r="BY8" s="1073"/>
      <c r="BZ8" s="1080" t="s">
        <v>56</v>
      </c>
      <c r="CA8" s="1081"/>
      <c r="CB8" s="1081"/>
      <c r="CC8" s="1081"/>
      <c r="CD8" s="1081"/>
      <c r="CE8" s="1081"/>
      <c r="CF8" s="1081"/>
      <c r="CG8" s="1081"/>
      <c r="CH8" s="1082"/>
      <c r="CI8" s="1080" t="s">
        <v>57</v>
      </c>
      <c r="CJ8" s="1081"/>
      <c r="CK8" s="1081"/>
      <c r="CL8" s="1081"/>
      <c r="CM8" s="1081"/>
      <c r="CN8" s="1081"/>
      <c r="CO8" s="1081"/>
      <c r="CP8" s="1081"/>
      <c r="CQ8" s="1081"/>
      <c r="CR8" s="1083"/>
      <c r="CS8" s="4" t="s">
        <v>112</v>
      </c>
    </row>
    <row r="9" spans="1:97" ht="19.5" customHeight="1" x14ac:dyDescent="0.2">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90" t="str">
        <f ca="1">CONCATENATE("（ ",作業２!C56," ",作業２!C49," 年 5 月 1 日現在 ）" )</f>
        <v>（ 令和 6 年 5 月 1 日現在 ）</v>
      </c>
      <c r="AI9" s="1090"/>
      <c r="AJ9" s="1090"/>
      <c r="AK9" s="1090"/>
      <c r="AL9" s="1090"/>
      <c r="AM9" s="1090"/>
      <c r="AN9" s="1090"/>
      <c r="AO9" s="1090"/>
      <c r="AP9" s="1090"/>
      <c r="AQ9" s="1090"/>
      <c r="AR9" s="1090"/>
      <c r="AS9" s="1090"/>
      <c r="AT9" s="1090"/>
      <c r="AU9" s="1090"/>
      <c r="AV9" s="1090"/>
      <c r="AW9" s="1090"/>
      <c r="AX9" s="1090"/>
      <c r="AY9" s="1090"/>
      <c r="AZ9" s="1090"/>
      <c r="BA9" s="1090"/>
      <c r="BB9" s="1090"/>
      <c r="BC9" s="1090"/>
      <c r="BD9" s="1090"/>
      <c r="BE9" s="1090"/>
      <c r="BF9" s="1090"/>
      <c r="BG9" s="1090"/>
      <c r="BH9" s="1090"/>
      <c r="BI9" s="1090"/>
      <c r="BJ9" s="1090"/>
      <c r="BK9" s="1090"/>
      <c r="BL9" s="1090"/>
      <c r="BM9" s="1090"/>
      <c r="BN9" s="1090"/>
      <c r="BP9" s="9"/>
      <c r="BQ9" s="9"/>
      <c r="BR9" s="9"/>
      <c r="BS9" s="1074"/>
      <c r="BT9" s="1075"/>
      <c r="BU9" s="1075"/>
      <c r="BV9" s="1075"/>
      <c r="BW9" s="1075"/>
      <c r="BX9" s="1075"/>
      <c r="BY9" s="1076"/>
      <c r="BZ9" s="1084" t="str">
        <f ca="1">IF(RIGHT(作業２!F68,2)="以降","",IF(作業２!F30="学校法人",1,IF(作業２!F30="その他の法人",2,IF(作業２!F30="個人",3,IF(作業２!F30="新設のため該当なし",IF(作業２!F68="以前",'2園目印刷'!CI9,""),"")))))</f>
        <v/>
      </c>
      <c r="CA9" s="1085"/>
      <c r="CB9" s="1085"/>
      <c r="CC9" s="1085"/>
      <c r="CD9" s="1085"/>
      <c r="CE9" s="1085"/>
      <c r="CF9" s="1085"/>
      <c r="CG9" s="1085"/>
      <c r="CH9" s="1086"/>
      <c r="CI9" s="1084">
        <v>2</v>
      </c>
      <c r="CJ9" s="1085"/>
      <c r="CK9" s="1085"/>
      <c r="CL9" s="1085"/>
      <c r="CM9" s="1085"/>
      <c r="CN9" s="1085"/>
      <c r="CO9" s="1085"/>
      <c r="CP9" s="1085"/>
      <c r="CQ9" s="1085"/>
      <c r="CR9" s="1088"/>
    </row>
    <row r="10" spans="1:97" ht="11.25" customHeight="1" x14ac:dyDescent="0.2">
      <c r="BD10" s="10"/>
      <c r="BP10" s="9"/>
      <c r="BQ10" s="9"/>
      <c r="BR10" s="9"/>
      <c r="BS10" s="1074"/>
      <c r="BT10" s="1075"/>
      <c r="BU10" s="1075"/>
      <c r="BV10" s="1075"/>
      <c r="BW10" s="1075"/>
      <c r="BX10" s="1075"/>
      <c r="BY10" s="1076"/>
      <c r="BZ10" s="1087"/>
      <c r="CA10" s="1085"/>
      <c r="CB10" s="1085"/>
      <c r="CC10" s="1085"/>
      <c r="CD10" s="1085"/>
      <c r="CE10" s="1085"/>
      <c r="CF10" s="1085"/>
      <c r="CG10" s="1085"/>
      <c r="CH10" s="1086"/>
      <c r="CI10" s="1087"/>
      <c r="CJ10" s="1085"/>
      <c r="CK10" s="1085"/>
      <c r="CL10" s="1085"/>
      <c r="CM10" s="1085"/>
      <c r="CN10" s="1085"/>
      <c r="CO10" s="1085"/>
      <c r="CP10" s="1085"/>
      <c r="CQ10" s="1085"/>
      <c r="CR10" s="1088"/>
    </row>
    <row r="11" spans="1:97" ht="17.25" customHeight="1" thickBot="1" x14ac:dyDescent="0.25">
      <c r="D11" s="11" t="s">
        <v>491</v>
      </c>
      <c r="BP11" s="9"/>
      <c r="BQ11" s="9"/>
      <c r="BR11" s="9"/>
      <c r="BS11" s="1077"/>
      <c r="BT11" s="1078"/>
      <c r="BU11" s="1078"/>
      <c r="BV11" s="1078"/>
      <c r="BW11" s="1078"/>
      <c r="BX11" s="1078"/>
      <c r="BY11" s="1079"/>
      <c r="BZ11" s="244" t="s">
        <v>50</v>
      </c>
      <c r="CA11" s="245"/>
      <c r="CB11" s="245"/>
      <c r="CC11" s="245"/>
      <c r="CD11" s="245"/>
      <c r="CE11" s="245"/>
      <c r="CF11" s="245"/>
      <c r="CG11" s="245"/>
      <c r="CH11" s="245"/>
      <c r="CI11" s="245"/>
      <c r="CJ11" s="245"/>
      <c r="CK11" s="245"/>
      <c r="CL11" s="245"/>
      <c r="CM11" s="245"/>
      <c r="CN11" s="245"/>
      <c r="CO11" s="245"/>
      <c r="CP11" s="245"/>
      <c r="CQ11" s="245"/>
      <c r="CR11" s="246"/>
    </row>
    <row r="12" spans="1:97" s="23" customFormat="1" ht="15" customHeight="1" thickTop="1" x14ac:dyDescent="0.2">
      <c r="D12" s="787" t="s">
        <v>14</v>
      </c>
      <c r="E12" s="788"/>
      <c r="F12" s="788"/>
      <c r="G12" s="788"/>
      <c r="H12" s="788"/>
      <c r="I12" s="788"/>
      <c r="J12" s="788"/>
      <c r="K12" s="789"/>
      <c r="L12" s="790" t="str">
        <f>IF((IFERROR((SEARCH("コドモエン",(IF(作業２!F78&gt;1,CONCATENATE(作業１!F6," ",作業１!G6," ",作業２!F9),IF(作業２!F78=1,CONCATENATE(作業１!F6," ",作業１!G6),""))),1)),0))&gt;0,(IF(作業２!F78&gt;1,CONCATENATE(作業１!F6," ",作業１!G6," ",作業２!F9),IF(作業２!F78=1,CONCATENATE(作業１!F6," ",作業１!G6),""))),( IF(作業２!F78&gt;1,CONCATENATE(作業１!F6," ",作業１!G6," ニンテイコドモエン ",作業２!F9),IF(作業２!F78=1,CONCATENATE(作業１!F6," ",作業１!G6),""))))</f>
        <v/>
      </c>
      <c r="M12" s="791"/>
      <c r="N12" s="791"/>
      <c r="O12" s="791"/>
      <c r="P12" s="791"/>
      <c r="Q12" s="791"/>
      <c r="R12" s="791"/>
      <c r="S12" s="791"/>
      <c r="T12" s="791"/>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2"/>
      <c r="AS12" s="796" t="s">
        <v>14</v>
      </c>
      <c r="AT12" s="788"/>
      <c r="AU12" s="788"/>
      <c r="AV12" s="788"/>
      <c r="AW12" s="788"/>
      <c r="AX12" s="788"/>
      <c r="AY12" s="789"/>
      <c r="AZ12" s="798" t="s">
        <v>503</v>
      </c>
      <c r="BA12" s="799"/>
      <c r="BB12" s="799"/>
      <c r="BC12" s="799"/>
      <c r="BD12" s="799"/>
      <c r="BE12" s="799"/>
      <c r="BF12" s="799"/>
      <c r="BG12" s="799"/>
      <c r="BH12" s="799"/>
      <c r="BI12" s="800"/>
      <c r="BJ12" s="799" t="s">
        <v>504</v>
      </c>
      <c r="BK12" s="799"/>
      <c r="BL12" s="799"/>
      <c r="BM12" s="799"/>
      <c r="BN12" s="799"/>
      <c r="BO12" s="799"/>
      <c r="BP12" s="799"/>
      <c r="BQ12" s="799"/>
      <c r="BR12" s="801"/>
      <c r="BS12" s="673" t="s">
        <v>25</v>
      </c>
      <c r="BT12" s="674"/>
      <c r="BU12" s="674"/>
      <c r="BV12" s="674"/>
      <c r="BW12" s="674"/>
      <c r="BX12" s="674"/>
      <c r="BY12" s="758"/>
      <c r="BZ12" s="797" t="s">
        <v>9</v>
      </c>
      <c r="CA12" s="603"/>
      <c r="CB12" s="603"/>
      <c r="CC12" s="603"/>
      <c r="CD12" s="603" t="s">
        <v>4</v>
      </c>
      <c r="CE12" s="603"/>
      <c r="CF12" s="603"/>
      <c r="CG12" s="603"/>
      <c r="CH12" s="603"/>
      <c r="CI12" s="603" t="s">
        <v>5</v>
      </c>
      <c r="CJ12" s="603"/>
      <c r="CK12" s="603"/>
      <c r="CL12" s="603"/>
      <c r="CM12" s="603"/>
      <c r="CN12" s="603" t="s">
        <v>6</v>
      </c>
      <c r="CO12" s="603"/>
      <c r="CP12" s="603"/>
      <c r="CQ12" s="603"/>
      <c r="CR12" s="605"/>
    </row>
    <row r="13" spans="1:97" s="23" customFormat="1" ht="34.5" customHeight="1" x14ac:dyDescent="0.2">
      <c r="D13" s="609"/>
      <c r="E13" s="610"/>
      <c r="F13" s="610"/>
      <c r="G13" s="610"/>
      <c r="H13" s="610"/>
      <c r="I13" s="610"/>
      <c r="J13" s="610"/>
      <c r="K13" s="611"/>
      <c r="L13" s="793"/>
      <c r="M13" s="794"/>
      <c r="N13" s="794"/>
      <c r="O13" s="794"/>
      <c r="P13" s="794"/>
      <c r="Q13" s="794"/>
      <c r="R13" s="794"/>
      <c r="S13" s="794"/>
      <c r="T13" s="79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5"/>
      <c r="AS13" s="659"/>
      <c r="AT13" s="610"/>
      <c r="AU13" s="610"/>
      <c r="AV13" s="610"/>
      <c r="AW13" s="610"/>
      <c r="AX13" s="610"/>
      <c r="AY13" s="611"/>
      <c r="AZ13" s="1115" t="str">
        <f>IF(L14="","",作業１!F8)</f>
        <v/>
      </c>
      <c r="BA13" s="1116"/>
      <c r="BB13" s="1116"/>
      <c r="BC13" s="1116"/>
      <c r="BD13" s="1116"/>
      <c r="BE13" s="1116"/>
      <c r="BF13" s="1116"/>
      <c r="BG13" s="1116"/>
      <c r="BH13" s="1116"/>
      <c r="BI13" s="1117"/>
      <c r="BJ13" s="1118" t="str">
        <f>IF(L14="","",作業１!F10)</f>
        <v/>
      </c>
      <c r="BK13" s="1116" t="str">
        <f>IF(L14="","",作業１!F10)</f>
        <v/>
      </c>
      <c r="BL13" s="1116"/>
      <c r="BM13" s="1116"/>
      <c r="BN13" s="1116"/>
      <c r="BO13" s="1116"/>
      <c r="BP13" s="1116"/>
      <c r="BQ13" s="1116"/>
      <c r="BR13" s="1119"/>
      <c r="BS13" s="675"/>
      <c r="BT13" s="676"/>
      <c r="BU13" s="676"/>
      <c r="BV13" s="676"/>
      <c r="BW13" s="676"/>
      <c r="BX13" s="676"/>
      <c r="BY13" s="759"/>
      <c r="BZ13" s="202"/>
      <c r="CA13" s="203"/>
      <c r="CB13" s="203"/>
      <c r="CC13" s="203"/>
      <c r="CD13" s="204"/>
      <c r="CE13" s="204"/>
      <c r="CF13" s="204"/>
      <c r="CG13" s="204"/>
      <c r="CH13" s="204"/>
      <c r="CI13" s="204"/>
      <c r="CJ13" s="204"/>
      <c r="CK13" s="204"/>
      <c r="CL13" s="204"/>
      <c r="CM13" s="204"/>
      <c r="CN13" s="204"/>
      <c r="CO13" s="204"/>
      <c r="CP13" s="204"/>
      <c r="CQ13" s="204"/>
      <c r="CR13" s="205"/>
    </row>
    <row r="14" spans="1:97" s="23" customFormat="1" ht="17.25" customHeight="1" x14ac:dyDescent="0.2">
      <c r="D14" s="1100" t="s">
        <v>529</v>
      </c>
      <c r="E14" s="1101"/>
      <c r="F14" s="1101"/>
      <c r="G14" s="1101"/>
      <c r="H14" s="1101"/>
      <c r="I14" s="1101"/>
      <c r="J14" s="1101"/>
      <c r="K14" s="1102"/>
      <c r="L14" s="1094" t="str">
        <f>IF((IFERROR((SEARCH("こども園",(IF(作業２!F78&gt;1,CONCATENATE(作業１!F7," ",作業１!G7," ",作業２!F10),IF(作業２!F78=1,CONCATENATE(作業１!F7," ",作業１!G7),""))),1)),0))&gt;0,(IF(作業２!F78&gt;1,CONCATENATE(作業１!F7," ",作業１!G7," ",作業２!F10),IF(作業２!F78=1,CONCATENATE(作業１!F7," ",作業１!G7),""))),(IF(作業２!F78&gt;1,CONCATENATE(作業１!F7," ",作業１!G7," 認定こども園 ",作業２!F10),IF(作業２!F78=1,CONCATENATE(作業１!F7," ",作業１!G7),""))))</f>
        <v/>
      </c>
      <c r="M14" s="1095"/>
      <c r="N14" s="1095"/>
      <c r="O14" s="1095"/>
      <c r="P14" s="1095"/>
      <c r="Q14" s="1095"/>
      <c r="R14" s="1095"/>
      <c r="S14" s="1095"/>
      <c r="T14" s="1095"/>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6"/>
      <c r="AS14" s="763" t="s">
        <v>13</v>
      </c>
      <c r="AT14" s="764"/>
      <c r="AU14" s="764"/>
      <c r="AV14" s="764"/>
      <c r="AW14" s="764"/>
      <c r="AX14" s="764"/>
      <c r="AY14" s="765"/>
      <c r="AZ14" s="1120" t="s">
        <v>436</v>
      </c>
      <c r="BA14" s="747"/>
      <c r="BB14" s="747"/>
      <c r="BC14" s="747"/>
      <c r="BD14" s="747"/>
      <c r="BE14" s="747"/>
      <c r="BF14" s="747"/>
      <c r="BG14" s="747"/>
      <c r="BH14" s="747"/>
      <c r="BI14" s="1121"/>
      <c r="BJ14" s="747" t="s">
        <v>124</v>
      </c>
      <c r="BK14" s="747"/>
      <c r="BL14" s="747"/>
      <c r="BM14" s="747"/>
      <c r="BN14" s="747"/>
      <c r="BO14" s="747"/>
      <c r="BP14" s="747"/>
      <c r="BQ14" s="747"/>
      <c r="BR14" s="748"/>
      <c r="BS14" s="760"/>
      <c r="BT14" s="761"/>
      <c r="BU14" s="761"/>
      <c r="BV14" s="761"/>
      <c r="BW14" s="761"/>
      <c r="BX14" s="761"/>
      <c r="BY14" s="762"/>
      <c r="BZ14" s="755" t="str">
        <f>CONCATENATE(作業２!D62,"　",作業２!D63,"　",作業２!D64,"　",作業２!D65,"　",作業２!D66)</f>
        <v>3.昭和　4.平成　5.令和　　</v>
      </c>
      <c r="CA14" s="756"/>
      <c r="CB14" s="756"/>
      <c r="CC14" s="756"/>
      <c r="CD14" s="756"/>
      <c r="CE14" s="756"/>
      <c r="CF14" s="756"/>
      <c r="CG14" s="756"/>
      <c r="CH14" s="756"/>
      <c r="CI14" s="756"/>
      <c r="CJ14" s="756"/>
      <c r="CK14" s="756"/>
      <c r="CL14" s="756"/>
      <c r="CM14" s="756"/>
      <c r="CN14" s="756"/>
      <c r="CO14" s="756"/>
      <c r="CP14" s="756"/>
      <c r="CQ14" s="756"/>
      <c r="CR14" s="757"/>
    </row>
    <row r="15" spans="1:97" s="23" customFormat="1" ht="39.75" customHeight="1" x14ac:dyDescent="0.2">
      <c r="D15" s="1103"/>
      <c r="E15" s="1104"/>
      <c r="F15" s="1104"/>
      <c r="G15" s="1104"/>
      <c r="H15" s="1104"/>
      <c r="I15" s="1104"/>
      <c r="J15" s="1104"/>
      <c r="K15" s="1105"/>
      <c r="L15" s="1097"/>
      <c r="M15" s="1098"/>
      <c r="N15" s="1098"/>
      <c r="O15" s="1098"/>
      <c r="P15" s="1098"/>
      <c r="Q15" s="1098"/>
      <c r="R15" s="1098"/>
      <c r="S15" s="1098"/>
      <c r="T15" s="1098"/>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9"/>
      <c r="AS15" s="766"/>
      <c r="AT15" s="767"/>
      <c r="AU15" s="767"/>
      <c r="AV15" s="767"/>
      <c r="AW15" s="767"/>
      <c r="AX15" s="767"/>
      <c r="AY15" s="768"/>
      <c r="AZ15" s="1432" t="str">
        <f>IF(L14="","",作業１!F9)</f>
        <v/>
      </c>
      <c r="BA15" s="1433"/>
      <c r="BB15" s="1433"/>
      <c r="BC15" s="1433"/>
      <c r="BD15" s="1433"/>
      <c r="BE15" s="1433"/>
      <c r="BF15" s="1433"/>
      <c r="BG15" s="1433"/>
      <c r="BH15" s="1433"/>
      <c r="BI15" s="1434"/>
      <c r="BJ15" s="1435" t="str">
        <f>IF(L14="","",作業１!F11)</f>
        <v/>
      </c>
      <c r="BK15" s="1436"/>
      <c r="BL15" s="1436"/>
      <c r="BM15" s="1436"/>
      <c r="BN15" s="1436"/>
      <c r="BO15" s="1436"/>
      <c r="BP15" s="1436"/>
      <c r="BQ15" s="1436"/>
      <c r="BR15" s="1437"/>
      <c r="BS15" s="673" t="s">
        <v>493</v>
      </c>
      <c r="BT15" s="674"/>
      <c r="BU15" s="674"/>
      <c r="BV15" s="674"/>
      <c r="BW15" s="674"/>
      <c r="BX15" s="674"/>
      <c r="BY15" s="758"/>
      <c r="BZ15" s="1106" t="str">
        <f>IF(作業２!F13="","",作業２!F13)</f>
        <v/>
      </c>
      <c r="CA15" s="1107"/>
      <c r="CB15" s="1107"/>
      <c r="CC15" s="1107"/>
      <c r="CD15" s="1107"/>
      <c r="CE15" s="1107"/>
      <c r="CF15" s="1107"/>
      <c r="CG15" s="1107"/>
      <c r="CH15" s="1107"/>
      <c r="CI15" s="1107"/>
      <c r="CJ15" s="1107"/>
      <c r="CK15" s="1107"/>
      <c r="CL15" s="1107"/>
      <c r="CM15" s="1107"/>
      <c r="CN15" s="1107"/>
      <c r="CO15" s="1107"/>
      <c r="CP15" s="1107"/>
      <c r="CQ15" s="1107"/>
      <c r="CR15" s="1108"/>
    </row>
    <row r="16" spans="1:97" s="23" customFormat="1" ht="30" customHeight="1" x14ac:dyDescent="0.2">
      <c r="D16" s="663" t="s">
        <v>14</v>
      </c>
      <c r="E16" s="621"/>
      <c r="F16" s="621"/>
      <c r="G16" s="621"/>
      <c r="H16" s="621"/>
      <c r="I16" s="621"/>
      <c r="J16" s="621"/>
      <c r="K16" s="622"/>
      <c r="L16" s="1094" t="str">
        <f>IFERROR(CONCATENATE(作業２!F14,作業２!F16),"")</f>
        <v/>
      </c>
      <c r="M16" s="1095"/>
      <c r="N16" s="1095"/>
      <c r="O16" s="1095"/>
      <c r="P16" s="1095"/>
      <c r="Q16" s="1095"/>
      <c r="R16" s="1095"/>
      <c r="S16" s="1095"/>
      <c r="T16" s="1095"/>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c r="AT16" s="1095"/>
      <c r="AU16" s="1095"/>
      <c r="AV16" s="1095"/>
      <c r="AW16" s="1095"/>
      <c r="AX16" s="1095"/>
      <c r="AY16" s="1095"/>
      <c r="AZ16" s="1095"/>
      <c r="BA16" s="1095"/>
      <c r="BB16" s="1095"/>
      <c r="BC16" s="1095"/>
      <c r="BD16" s="1095"/>
      <c r="BE16" s="1095"/>
      <c r="BF16" s="1095"/>
      <c r="BG16" s="1095"/>
      <c r="BH16" s="1095"/>
      <c r="BI16" s="1095"/>
      <c r="BJ16" s="1095"/>
      <c r="BK16" s="1095"/>
      <c r="BL16" s="1095"/>
      <c r="BM16" s="1095"/>
      <c r="BN16" s="1095"/>
      <c r="BO16" s="1095"/>
      <c r="BP16" s="1095"/>
      <c r="BQ16" s="1095"/>
      <c r="BR16" s="1096"/>
      <c r="BS16" s="760"/>
      <c r="BT16" s="761"/>
      <c r="BU16" s="761"/>
      <c r="BV16" s="761"/>
      <c r="BW16" s="761"/>
      <c r="BX16" s="761"/>
      <c r="BY16" s="762"/>
      <c r="BZ16" s="1109"/>
      <c r="CA16" s="1110"/>
      <c r="CB16" s="1110"/>
      <c r="CC16" s="1110"/>
      <c r="CD16" s="1110"/>
      <c r="CE16" s="1110"/>
      <c r="CF16" s="1110"/>
      <c r="CG16" s="1110"/>
      <c r="CH16" s="1110"/>
      <c r="CI16" s="1110"/>
      <c r="CJ16" s="1110"/>
      <c r="CK16" s="1110"/>
      <c r="CL16" s="1110"/>
      <c r="CM16" s="1110"/>
      <c r="CN16" s="1110"/>
      <c r="CO16" s="1110"/>
      <c r="CP16" s="1110"/>
      <c r="CQ16" s="1110"/>
      <c r="CR16" s="1111"/>
    </row>
    <row r="17" spans="4:96" s="23" customFormat="1" ht="9.75" customHeight="1" x14ac:dyDescent="0.2">
      <c r="D17" s="1112"/>
      <c r="E17" s="1113"/>
      <c r="F17" s="1113"/>
      <c r="G17" s="1113"/>
      <c r="H17" s="1113"/>
      <c r="I17" s="1113"/>
      <c r="J17" s="1113"/>
      <c r="K17" s="1114"/>
      <c r="L17" s="1097"/>
      <c r="M17" s="1098"/>
      <c r="N17" s="1098"/>
      <c r="O17" s="1098"/>
      <c r="P17" s="1098"/>
      <c r="Q17" s="1098"/>
      <c r="R17" s="1098"/>
      <c r="S17" s="1098"/>
      <c r="T17" s="1098"/>
      <c r="U17" s="1098"/>
      <c r="V17" s="1098"/>
      <c r="W17" s="1098"/>
      <c r="X17" s="1098"/>
      <c r="Y17" s="1098"/>
      <c r="Z17" s="1098"/>
      <c r="AA17" s="1098"/>
      <c r="AB17" s="1098"/>
      <c r="AC17" s="1098"/>
      <c r="AD17" s="1098"/>
      <c r="AE17" s="1098"/>
      <c r="AF17" s="1098"/>
      <c r="AG17" s="1098"/>
      <c r="AH17" s="1098"/>
      <c r="AI17" s="1098"/>
      <c r="AJ17" s="1098"/>
      <c r="AK17" s="1098"/>
      <c r="AL17" s="1098"/>
      <c r="AM17" s="1098"/>
      <c r="AN17" s="1098"/>
      <c r="AO17" s="1098"/>
      <c r="AP17" s="1098"/>
      <c r="AQ17" s="1098"/>
      <c r="AR17" s="1098"/>
      <c r="AS17" s="1098"/>
      <c r="AT17" s="1098"/>
      <c r="AU17" s="1098"/>
      <c r="AV17" s="1098"/>
      <c r="AW17" s="1098"/>
      <c r="AX17" s="1098"/>
      <c r="AY17" s="1098"/>
      <c r="AZ17" s="1098"/>
      <c r="BA17" s="1098"/>
      <c r="BB17" s="1098"/>
      <c r="BC17" s="1098"/>
      <c r="BD17" s="1098"/>
      <c r="BE17" s="1098"/>
      <c r="BF17" s="1098"/>
      <c r="BG17" s="1098"/>
      <c r="BH17" s="1098"/>
      <c r="BI17" s="1098"/>
      <c r="BJ17" s="1098"/>
      <c r="BK17" s="1098"/>
      <c r="BL17" s="1098"/>
      <c r="BM17" s="1098"/>
      <c r="BN17" s="1098"/>
      <c r="BO17" s="1098"/>
      <c r="BP17" s="1098"/>
      <c r="BQ17" s="1098"/>
      <c r="BR17" s="1099"/>
      <c r="BS17" s="673" t="s">
        <v>494</v>
      </c>
      <c r="BT17" s="674"/>
      <c r="BU17" s="674"/>
      <c r="BV17" s="674"/>
      <c r="BW17" s="674"/>
      <c r="BX17" s="674"/>
      <c r="BY17" s="758"/>
      <c r="BZ17" s="727" t="s">
        <v>7</v>
      </c>
      <c r="CA17" s="729"/>
      <c r="CB17" s="729"/>
      <c r="CC17" s="729"/>
      <c r="CD17" s="729"/>
      <c r="CE17" s="729" t="s">
        <v>8</v>
      </c>
      <c r="CF17" s="729"/>
      <c r="CG17" s="729"/>
      <c r="CH17" s="729"/>
      <c r="CI17" s="729"/>
      <c r="CJ17" s="729"/>
      <c r="CK17" s="729"/>
      <c r="CL17" s="729"/>
      <c r="CM17" s="1440"/>
      <c r="CN17" s="1440"/>
      <c r="CO17" s="1440"/>
      <c r="CP17" s="1440"/>
      <c r="CQ17" s="1440"/>
      <c r="CR17" s="1441"/>
    </row>
    <row r="18" spans="4:96" s="23" customFormat="1" ht="20.25" customHeight="1" x14ac:dyDescent="0.2">
      <c r="D18" s="663" t="s">
        <v>492</v>
      </c>
      <c r="E18" s="621"/>
      <c r="F18" s="621"/>
      <c r="G18" s="621"/>
      <c r="H18" s="621"/>
      <c r="I18" s="621"/>
      <c r="J18" s="621"/>
      <c r="K18" s="622"/>
      <c r="L18" s="667" t="s">
        <v>54</v>
      </c>
      <c r="M18" s="668"/>
      <c r="N18" s="668"/>
      <c r="O18" s="668"/>
      <c r="P18" s="668"/>
      <c r="Q18" s="668"/>
      <c r="R18" s="668"/>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c r="BB18" s="668"/>
      <c r="BC18" s="668"/>
      <c r="BD18" s="668"/>
      <c r="BE18" s="668"/>
      <c r="BF18" s="668"/>
      <c r="BG18" s="668"/>
      <c r="BH18" s="668"/>
      <c r="BI18" s="668"/>
      <c r="BJ18" s="668"/>
      <c r="BK18" s="668"/>
      <c r="BL18" s="668"/>
      <c r="BM18" s="668"/>
      <c r="BN18" s="668"/>
      <c r="BO18" s="668"/>
      <c r="BP18" s="668"/>
      <c r="BQ18" s="668"/>
      <c r="BR18" s="669"/>
      <c r="BS18" s="675"/>
      <c r="BT18" s="676"/>
      <c r="BU18" s="676"/>
      <c r="BV18" s="676"/>
      <c r="BW18" s="676"/>
      <c r="BX18" s="676"/>
      <c r="BY18" s="759"/>
      <c r="BZ18" s="1438"/>
      <c r="CA18" s="1439"/>
      <c r="CB18" s="1439"/>
      <c r="CC18" s="1439"/>
      <c r="CD18" s="1439"/>
      <c r="CE18" s="1439"/>
      <c r="CF18" s="1439"/>
      <c r="CG18" s="1439"/>
      <c r="CH18" s="1439"/>
      <c r="CI18" s="1439"/>
      <c r="CJ18" s="1439"/>
      <c r="CK18" s="1439"/>
      <c r="CL18" s="1439"/>
      <c r="CM18" s="1442"/>
      <c r="CN18" s="1442"/>
      <c r="CO18" s="1442"/>
      <c r="CP18" s="1442"/>
      <c r="CQ18" s="1442"/>
      <c r="CR18" s="1443"/>
    </row>
    <row r="19" spans="4:96" s="23" customFormat="1" ht="58.5" customHeight="1" thickBot="1" x14ac:dyDescent="0.25">
      <c r="D19" s="664"/>
      <c r="E19" s="665"/>
      <c r="F19" s="665"/>
      <c r="G19" s="665"/>
      <c r="H19" s="665"/>
      <c r="I19" s="665"/>
      <c r="J19" s="665"/>
      <c r="K19" s="666"/>
      <c r="L19" s="670" t="str">
        <f>CONCATENATE(作業２!F15,作業２!F17)</f>
        <v/>
      </c>
      <c r="M19" s="671"/>
      <c r="N19" s="671"/>
      <c r="O19" s="671"/>
      <c r="P19" s="671"/>
      <c r="Q19" s="671"/>
      <c r="R19" s="671"/>
      <c r="S19" s="671"/>
      <c r="T19" s="671"/>
      <c r="U19" s="671"/>
      <c r="V19" s="671"/>
      <c r="W19" s="671"/>
      <c r="X19" s="671"/>
      <c r="Y19" s="671"/>
      <c r="Z19" s="671"/>
      <c r="AA19" s="671"/>
      <c r="AB19" s="671"/>
      <c r="AC19" s="671"/>
      <c r="AD19" s="671"/>
      <c r="AE19" s="671"/>
      <c r="AF19" s="671"/>
      <c r="AG19" s="671"/>
      <c r="AH19" s="671"/>
      <c r="AI19" s="671"/>
      <c r="AJ19" s="671"/>
      <c r="AK19" s="671"/>
      <c r="AL19" s="671"/>
      <c r="AM19" s="671"/>
      <c r="AN19" s="671"/>
      <c r="AO19" s="671"/>
      <c r="AP19" s="671"/>
      <c r="AQ19" s="671"/>
      <c r="AR19" s="671"/>
      <c r="AS19" s="671"/>
      <c r="AT19" s="671"/>
      <c r="AU19" s="671"/>
      <c r="AV19" s="671"/>
      <c r="AW19" s="671"/>
      <c r="AX19" s="671"/>
      <c r="AY19" s="671"/>
      <c r="AZ19" s="671"/>
      <c r="BA19" s="671"/>
      <c r="BB19" s="671"/>
      <c r="BC19" s="671"/>
      <c r="BD19" s="671"/>
      <c r="BE19" s="671"/>
      <c r="BF19" s="671"/>
      <c r="BG19" s="671"/>
      <c r="BH19" s="671"/>
      <c r="BI19" s="671"/>
      <c r="BJ19" s="671"/>
      <c r="BK19" s="671"/>
      <c r="BL19" s="671"/>
      <c r="BM19" s="671"/>
      <c r="BN19" s="671"/>
      <c r="BO19" s="671"/>
      <c r="BP19" s="671"/>
      <c r="BQ19" s="671"/>
      <c r="BR19" s="672"/>
      <c r="BS19" s="677"/>
      <c r="BT19" s="678"/>
      <c r="BU19" s="678"/>
      <c r="BV19" s="678"/>
      <c r="BW19" s="678"/>
      <c r="BX19" s="678"/>
      <c r="BY19" s="1444"/>
      <c r="BZ19" s="679" t="str">
        <f>IF(作業２!F18="","",作業２!F18)</f>
        <v/>
      </c>
      <c r="CA19" s="680"/>
      <c r="CB19" s="680"/>
      <c r="CC19" s="680"/>
      <c r="CD19" s="680"/>
      <c r="CE19" s="680"/>
      <c r="CF19" s="680"/>
      <c r="CG19" s="680"/>
      <c r="CH19" s="680"/>
      <c r="CI19" s="680"/>
      <c r="CJ19" s="680"/>
      <c r="CK19" s="680"/>
      <c r="CL19" s="680"/>
      <c r="CM19" s="680"/>
      <c r="CN19" s="680"/>
      <c r="CO19" s="680"/>
      <c r="CP19" s="680"/>
      <c r="CQ19" s="680"/>
      <c r="CR19" s="681"/>
    </row>
    <row r="20" spans="4:96" ht="4.5" customHeight="1" thickTop="1" x14ac:dyDescent="0.2"/>
    <row r="21" spans="4:96" ht="21.9" customHeight="1" thickBot="1" x14ac:dyDescent="0.25">
      <c r="D21" s="12" t="s">
        <v>2</v>
      </c>
    </row>
    <row r="22" spans="4:96" s="13" customFormat="1" ht="19.5" customHeight="1" thickTop="1" x14ac:dyDescent="0.2">
      <c r="D22" s="624" t="s">
        <v>11</v>
      </c>
      <c r="E22" s="625"/>
      <c r="F22" s="625"/>
      <c r="G22" s="625"/>
      <c r="H22" s="625"/>
      <c r="I22" s="625"/>
      <c r="J22" s="625"/>
      <c r="K22" s="626"/>
      <c r="L22" s="630" t="str">
        <f>IF(作業２!F10="","",IF(作業２!F57=4,CONCATENATE((IF(IFERROR((SEARCH("こども園",作業２!F10,1))&gt;0,0)&gt;0,"","認定こども園 ")),作業２!F10," (",RIGHT(作業２!F38,2),作業２!F39,"年",作業２!F40,"月 ",作業２!F41,")"),IF(作業２!F58=5,CONCATENATE((IF(IFERROR((SEARCH("こども園",作業２!F10,1))&gt;0,0)&gt;0,"","認定こども園 ")),作業２!F10," (",作業２!F41,"　",RIGHT(作業２!F38,2),作業２!F39,"年",作業２!F40,"月に名称変更）"),IF(作業２!F57=3,CONCATENATE((IF(IFERROR((SEARCH("こども園",作業２!F10,1))&gt;0,0)&gt;0,"","認定こども園 ")),作業２!F10," (",RIGHT(作業２!F38,2),作業２!F39,"年",作業２!F40,"月 ",作業２!F41,")"), CONCATENATE((IF(IFERROR((SEARCH("こども園",作業２!F10,1))&gt;0,0)&gt;0,"","認定こども園 ")),作業２!F10)))))</f>
        <v/>
      </c>
      <c r="M22" s="631"/>
      <c r="N22" s="631"/>
      <c r="O22" s="631"/>
      <c r="P22" s="631"/>
      <c r="Q22" s="631"/>
      <c r="R22" s="631"/>
      <c r="S22" s="631"/>
      <c r="T22" s="631"/>
      <c r="U22" s="631"/>
      <c r="V22" s="631"/>
      <c r="W22" s="631"/>
      <c r="X22" s="631"/>
      <c r="Y22" s="631"/>
      <c r="Z22" s="631"/>
      <c r="AA22" s="631"/>
      <c r="AB22" s="631"/>
      <c r="AC22" s="631"/>
      <c r="AD22" s="631"/>
      <c r="AE22" s="631"/>
      <c r="AF22" s="631"/>
      <c r="AG22" s="631"/>
      <c r="AH22" s="631"/>
      <c r="AI22" s="631"/>
      <c r="AJ22" s="631"/>
      <c r="AK22" s="631"/>
      <c r="AL22" s="631"/>
      <c r="AM22" s="631"/>
      <c r="AN22" s="631"/>
      <c r="AO22" s="631"/>
      <c r="AP22" s="631"/>
      <c r="AQ22" s="631"/>
      <c r="AR22" s="631"/>
      <c r="AS22" s="631"/>
      <c r="AT22" s="631"/>
      <c r="AU22" s="631"/>
      <c r="AV22" s="632"/>
      <c r="AW22" s="636" t="s">
        <v>30</v>
      </c>
      <c r="AX22" s="637"/>
      <c r="AY22" s="638"/>
      <c r="AZ22" s="642" t="s">
        <v>589</v>
      </c>
      <c r="BA22" s="643"/>
      <c r="BB22" s="643"/>
      <c r="BC22" s="643"/>
      <c r="BD22" s="643"/>
      <c r="BE22" s="643"/>
      <c r="BF22" s="644"/>
      <c r="BG22" s="648" t="s">
        <v>43</v>
      </c>
      <c r="BH22" s="649"/>
      <c r="BI22" s="649"/>
      <c r="BJ22" s="649"/>
      <c r="BK22" s="649"/>
      <c r="BL22" s="649"/>
      <c r="BM22" s="649"/>
      <c r="BN22" s="649"/>
      <c r="BO22" s="649"/>
      <c r="BP22" s="649"/>
      <c r="BQ22" s="649"/>
      <c r="BR22" s="650"/>
      <c r="BS22" s="796" t="s">
        <v>45</v>
      </c>
      <c r="BT22" s="788"/>
      <c r="BU22" s="788"/>
      <c r="BV22" s="788"/>
      <c r="BW22" s="788"/>
      <c r="BX22" s="788"/>
      <c r="BY22" s="789"/>
      <c r="BZ22" s="1448" t="s">
        <v>436</v>
      </c>
      <c r="CA22" s="1449"/>
      <c r="CB22" s="1449"/>
      <c r="CC22" s="1449"/>
      <c r="CD22" s="1449"/>
      <c r="CE22" s="1449"/>
      <c r="CF22" s="1449"/>
      <c r="CG22" s="1449"/>
      <c r="CH22" s="1450"/>
      <c r="CI22" s="1451" t="s">
        <v>124</v>
      </c>
      <c r="CJ22" s="1449"/>
      <c r="CK22" s="1449"/>
      <c r="CL22" s="1449"/>
      <c r="CM22" s="1449"/>
      <c r="CN22" s="1449"/>
      <c r="CO22" s="1449"/>
      <c r="CP22" s="1449"/>
      <c r="CQ22" s="1449"/>
      <c r="CR22" s="1452"/>
    </row>
    <row r="23" spans="4:96" s="13" customFormat="1" ht="60" customHeight="1" x14ac:dyDescent="0.2">
      <c r="D23" s="582"/>
      <c r="E23" s="583"/>
      <c r="F23" s="583"/>
      <c r="G23" s="583"/>
      <c r="H23" s="583"/>
      <c r="I23" s="583"/>
      <c r="J23" s="583"/>
      <c r="K23" s="584"/>
      <c r="L23" s="1445"/>
      <c r="M23" s="1446"/>
      <c r="N23" s="1446"/>
      <c r="O23" s="1446"/>
      <c r="P23" s="1446"/>
      <c r="Q23" s="1446"/>
      <c r="R23" s="1446"/>
      <c r="S23" s="1446"/>
      <c r="T23" s="1446"/>
      <c r="U23" s="1446"/>
      <c r="V23" s="1446"/>
      <c r="W23" s="1446"/>
      <c r="X23" s="1446"/>
      <c r="Y23" s="1446"/>
      <c r="Z23" s="1446"/>
      <c r="AA23" s="1446"/>
      <c r="AB23" s="1446"/>
      <c r="AC23" s="1446"/>
      <c r="AD23" s="1446"/>
      <c r="AE23" s="1446"/>
      <c r="AF23" s="1446"/>
      <c r="AG23" s="1446"/>
      <c r="AH23" s="1446"/>
      <c r="AI23" s="1446"/>
      <c r="AJ23" s="1446"/>
      <c r="AK23" s="1446"/>
      <c r="AL23" s="1446"/>
      <c r="AM23" s="1446"/>
      <c r="AN23" s="1446"/>
      <c r="AO23" s="1446"/>
      <c r="AP23" s="1446"/>
      <c r="AQ23" s="1446"/>
      <c r="AR23" s="1446"/>
      <c r="AS23" s="1446"/>
      <c r="AT23" s="1446"/>
      <c r="AU23" s="1446"/>
      <c r="AV23" s="1447"/>
      <c r="AW23" s="639"/>
      <c r="AX23" s="640"/>
      <c r="AY23" s="641"/>
      <c r="AZ23" s="645"/>
      <c r="BA23" s="646"/>
      <c r="BB23" s="646"/>
      <c r="BC23" s="646"/>
      <c r="BD23" s="646"/>
      <c r="BE23" s="646"/>
      <c r="BF23" s="647"/>
      <c r="BG23" s="651"/>
      <c r="BH23" s="652"/>
      <c r="BI23" s="652"/>
      <c r="BJ23" s="652"/>
      <c r="BK23" s="652"/>
      <c r="BL23" s="652"/>
      <c r="BM23" s="652"/>
      <c r="BN23" s="652"/>
      <c r="BO23" s="652"/>
      <c r="BP23" s="652"/>
      <c r="BQ23" s="652"/>
      <c r="BR23" s="653"/>
      <c r="BS23" s="659"/>
      <c r="BT23" s="610"/>
      <c r="BU23" s="610"/>
      <c r="BV23" s="610"/>
      <c r="BW23" s="610"/>
      <c r="BX23" s="610"/>
      <c r="BY23" s="611"/>
      <c r="BZ23" s="810" t="str">
        <f>IF(作業２!F11="","",作業２!F11)</f>
        <v/>
      </c>
      <c r="CA23" s="811"/>
      <c r="CB23" s="811"/>
      <c r="CC23" s="811"/>
      <c r="CD23" s="811"/>
      <c r="CE23" s="811"/>
      <c r="CF23" s="811"/>
      <c r="CG23" s="811"/>
      <c r="CH23" s="812"/>
      <c r="CI23" s="813" t="str">
        <f>IF(作業２!F12="","",作業２!F12)</f>
        <v/>
      </c>
      <c r="CJ23" s="811"/>
      <c r="CK23" s="811"/>
      <c r="CL23" s="811"/>
      <c r="CM23" s="811"/>
      <c r="CN23" s="811"/>
      <c r="CO23" s="811"/>
      <c r="CP23" s="811"/>
      <c r="CQ23" s="811"/>
      <c r="CR23" s="814"/>
    </row>
    <row r="24" spans="4:96" s="13" customFormat="1" ht="18" customHeight="1" x14ac:dyDescent="0.2">
      <c r="D24" s="579" t="s">
        <v>15</v>
      </c>
      <c r="E24" s="580"/>
      <c r="F24" s="580"/>
      <c r="G24" s="580"/>
      <c r="H24" s="580"/>
      <c r="I24" s="580"/>
      <c r="J24" s="580"/>
      <c r="K24" s="581"/>
      <c r="L24" s="730" t="s">
        <v>55</v>
      </c>
      <c r="M24" s="73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c r="AT24" s="731"/>
      <c r="AU24" s="731"/>
      <c r="AV24" s="731"/>
      <c r="AW24" s="731"/>
      <c r="AX24" s="731"/>
      <c r="AY24" s="731"/>
      <c r="AZ24" s="731"/>
      <c r="BA24" s="731"/>
      <c r="BB24" s="731"/>
      <c r="BC24" s="731"/>
      <c r="BD24" s="731"/>
      <c r="BE24" s="731"/>
      <c r="BF24" s="731"/>
      <c r="BG24" s="731"/>
      <c r="BH24" s="731"/>
      <c r="BI24" s="731"/>
      <c r="BJ24" s="732"/>
      <c r="BK24" s="1463" t="s">
        <v>53</v>
      </c>
      <c r="BL24" s="1418"/>
      <c r="BM24" s="1418"/>
      <c r="BN24" s="1418"/>
      <c r="BO24" s="1418"/>
      <c r="BP24" s="1418"/>
      <c r="BQ24" s="1418"/>
      <c r="BR24" s="1419"/>
      <c r="BS24" s="674" t="s">
        <v>12</v>
      </c>
      <c r="BT24" s="674"/>
      <c r="BU24" s="674"/>
      <c r="BV24" s="674"/>
      <c r="BW24" s="674"/>
      <c r="BX24" s="674"/>
      <c r="BY24" s="758"/>
      <c r="BZ24" s="654" t="s">
        <v>9</v>
      </c>
      <c r="CA24" s="587"/>
      <c r="CB24" s="587"/>
      <c r="CC24" s="587"/>
      <c r="CD24" s="587" t="s">
        <v>4</v>
      </c>
      <c r="CE24" s="587"/>
      <c r="CF24" s="587"/>
      <c r="CG24" s="587"/>
      <c r="CH24" s="587"/>
      <c r="CI24" s="587" t="s">
        <v>5</v>
      </c>
      <c r="CJ24" s="587"/>
      <c r="CK24" s="587"/>
      <c r="CL24" s="587"/>
      <c r="CM24" s="587"/>
      <c r="CN24" s="587" t="s">
        <v>6</v>
      </c>
      <c r="CO24" s="587"/>
      <c r="CP24" s="587"/>
      <c r="CQ24" s="587"/>
      <c r="CR24" s="588"/>
    </row>
    <row r="25" spans="4:96" s="13" customFormat="1" ht="39.75" customHeight="1" x14ac:dyDescent="0.2">
      <c r="D25" s="582"/>
      <c r="E25" s="583"/>
      <c r="F25" s="583"/>
      <c r="G25" s="583"/>
      <c r="H25" s="583"/>
      <c r="I25" s="583"/>
      <c r="J25" s="583"/>
      <c r="K25" s="584"/>
      <c r="L25" s="733" t="s">
        <v>497</v>
      </c>
      <c r="M25" s="734"/>
      <c r="N25" s="734"/>
      <c r="O25" s="734"/>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c r="AN25" s="734"/>
      <c r="AO25" s="734"/>
      <c r="AP25" s="734"/>
      <c r="AQ25" s="734"/>
      <c r="AR25" s="734"/>
      <c r="AS25" s="734"/>
      <c r="AT25" s="734"/>
      <c r="AU25" s="734"/>
      <c r="AV25" s="734"/>
      <c r="AW25" s="734"/>
      <c r="AX25" s="734"/>
      <c r="AY25" s="734"/>
      <c r="AZ25" s="734"/>
      <c r="BA25" s="734"/>
      <c r="BB25" s="734"/>
      <c r="BC25" s="734"/>
      <c r="BD25" s="734"/>
      <c r="BE25" s="734"/>
      <c r="BF25" s="734"/>
      <c r="BG25" s="734"/>
      <c r="BH25" s="734"/>
      <c r="BI25" s="734"/>
      <c r="BJ25" s="735"/>
      <c r="BK25" s="739">
        <v>2</v>
      </c>
      <c r="BL25" s="740"/>
      <c r="BM25" s="740"/>
      <c r="BN25" s="740"/>
      <c r="BO25" s="740"/>
      <c r="BP25" s="740"/>
      <c r="BQ25" s="740"/>
      <c r="BR25" s="741"/>
      <c r="BS25" s="676"/>
      <c r="BT25" s="676"/>
      <c r="BU25" s="676"/>
      <c r="BV25" s="676"/>
      <c r="BW25" s="676"/>
      <c r="BX25" s="676"/>
      <c r="BY25" s="759"/>
      <c r="BZ25" s="589" t="str">
        <f>IF(LEFT(作業２!F31,1)="","",LEFT(作業２!F31,1))</f>
        <v/>
      </c>
      <c r="CA25" s="590"/>
      <c r="CB25" s="590"/>
      <c r="CC25" s="590"/>
      <c r="CD25" s="592" t="str">
        <f>IF(作業２!F32="","",作業２!F32)</f>
        <v/>
      </c>
      <c r="CE25" s="593"/>
      <c r="CF25" s="593"/>
      <c r="CG25" s="593"/>
      <c r="CH25" s="593"/>
      <c r="CI25" s="1341" t="str">
        <f>IF(作業２!F33="","",作業２!F33)</f>
        <v/>
      </c>
      <c r="CJ25" s="1342"/>
      <c r="CK25" s="1342"/>
      <c r="CL25" s="1342"/>
      <c r="CM25" s="1343"/>
      <c r="CN25" s="593" t="str">
        <f>IF(作業２!F34="","",作業２!F34)</f>
        <v/>
      </c>
      <c r="CO25" s="593"/>
      <c r="CP25" s="593"/>
      <c r="CQ25" s="593"/>
      <c r="CR25" s="595"/>
    </row>
    <row r="26" spans="4:96" s="13" customFormat="1" ht="31.5" customHeight="1" x14ac:dyDescent="0.2">
      <c r="D26" s="627"/>
      <c r="E26" s="628"/>
      <c r="F26" s="628"/>
      <c r="G26" s="628"/>
      <c r="H26" s="628"/>
      <c r="I26" s="628"/>
      <c r="J26" s="628"/>
      <c r="K26" s="629"/>
      <c r="L26" s="1429"/>
      <c r="M26" s="1430"/>
      <c r="N26" s="1430"/>
      <c r="O26" s="1430"/>
      <c r="P26" s="1430"/>
      <c r="Q26" s="1430"/>
      <c r="R26" s="1430"/>
      <c r="S26" s="1430"/>
      <c r="T26" s="1430"/>
      <c r="U26" s="1430"/>
      <c r="V26" s="1430"/>
      <c r="W26" s="1430"/>
      <c r="X26" s="1430"/>
      <c r="Y26" s="1430"/>
      <c r="Z26" s="1430"/>
      <c r="AA26" s="1430"/>
      <c r="AB26" s="1430"/>
      <c r="AC26" s="1430"/>
      <c r="AD26" s="1430"/>
      <c r="AE26" s="1430"/>
      <c r="AF26" s="1430"/>
      <c r="AG26" s="1430"/>
      <c r="AH26" s="1430"/>
      <c r="AI26" s="1430"/>
      <c r="AJ26" s="1430"/>
      <c r="AK26" s="1430"/>
      <c r="AL26" s="1430"/>
      <c r="AM26" s="1430"/>
      <c r="AN26" s="1430"/>
      <c r="AO26" s="1430"/>
      <c r="AP26" s="1430"/>
      <c r="AQ26" s="1430"/>
      <c r="AR26" s="1430"/>
      <c r="AS26" s="1430"/>
      <c r="AT26" s="1430"/>
      <c r="AU26" s="1430"/>
      <c r="AV26" s="1430"/>
      <c r="AW26" s="1430"/>
      <c r="AX26" s="1430"/>
      <c r="AY26" s="1430"/>
      <c r="AZ26" s="1430"/>
      <c r="BA26" s="1430"/>
      <c r="BB26" s="1430"/>
      <c r="BC26" s="1430"/>
      <c r="BD26" s="1430"/>
      <c r="BE26" s="1430"/>
      <c r="BF26" s="1430"/>
      <c r="BG26" s="1430"/>
      <c r="BH26" s="1430"/>
      <c r="BI26" s="1430"/>
      <c r="BJ26" s="1431"/>
      <c r="BK26" s="1464" t="s">
        <v>152</v>
      </c>
      <c r="BL26" s="1465"/>
      <c r="BM26" s="1465"/>
      <c r="BN26" s="1465"/>
      <c r="BO26" s="1465"/>
      <c r="BP26" s="1465"/>
      <c r="BQ26" s="1465"/>
      <c r="BR26" s="1466"/>
      <c r="BS26" s="761"/>
      <c r="BT26" s="761"/>
      <c r="BU26" s="761"/>
      <c r="BV26" s="761"/>
      <c r="BW26" s="761"/>
      <c r="BX26" s="761"/>
      <c r="BY26" s="762"/>
      <c r="BZ26" s="599" t="str">
        <f>CONCATENATE(作業２!D63,"　",作業２!D64,"　",作業２!D65,"　",作業２!D66)</f>
        <v>4.平成　5.令和　　</v>
      </c>
      <c r="CA26" s="600"/>
      <c r="CB26" s="600"/>
      <c r="CC26" s="600"/>
      <c r="CD26" s="600"/>
      <c r="CE26" s="600"/>
      <c r="CF26" s="600"/>
      <c r="CG26" s="600"/>
      <c r="CH26" s="600"/>
      <c r="CI26" s="600"/>
      <c r="CJ26" s="600"/>
      <c r="CK26" s="600"/>
      <c r="CL26" s="600"/>
      <c r="CM26" s="600"/>
      <c r="CN26" s="600"/>
      <c r="CO26" s="600"/>
      <c r="CP26" s="600"/>
      <c r="CQ26" s="600"/>
      <c r="CR26" s="601"/>
    </row>
    <row r="27" spans="4:96" s="13" customFormat="1" ht="18" customHeight="1" x14ac:dyDescent="0.2">
      <c r="D27" s="606" t="s">
        <v>29</v>
      </c>
      <c r="E27" s="607"/>
      <c r="F27" s="607"/>
      <c r="G27" s="607"/>
      <c r="H27" s="607"/>
      <c r="I27" s="607"/>
      <c r="J27" s="607"/>
      <c r="K27" s="608"/>
      <c r="L27" s="655" t="s">
        <v>16</v>
      </c>
      <c r="M27" s="656"/>
      <c r="N27" s="656"/>
      <c r="O27" s="656"/>
      <c r="P27" s="656"/>
      <c r="Q27" s="656"/>
      <c r="R27" s="656"/>
      <c r="S27" s="656"/>
      <c r="T27" s="656"/>
      <c r="U27" s="657"/>
      <c r="V27" s="621" t="s">
        <v>17</v>
      </c>
      <c r="W27" s="621"/>
      <c r="X27" s="621"/>
      <c r="Y27" s="621"/>
      <c r="Z27" s="621"/>
      <c r="AA27" s="621"/>
      <c r="AB27" s="621"/>
      <c r="AC27" s="621"/>
      <c r="AD27" s="621"/>
      <c r="AE27" s="622"/>
      <c r="AF27" s="623" t="s">
        <v>18</v>
      </c>
      <c r="AG27" s="621"/>
      <c r="AH27" s="621"/>
      <c r="AI27" s="621"/>
      <c r="AJ27" s="621"/>
      <c r="AK27" s="621"/>
      <c r="AL27" s="621"/>
      <c r="AM27" s="621"/>
      <c r="AN27" s="621"/>
      <c r="AO27" s="655" t="s">
        <v>19</v>
      </c>
      <c r="AP27" s="656"/>
      <c r="AQ27" s="656"/>
      <c r="AR27" s="656"/>
      <c r="AS27" s="656"/>
      <c r="AT27" s="656"/>
      <c r="AU27" s="656"/>
      <c r="AV27" s="656"/>
      <c r="AW27" s="656"/>
      <c r="AX27" s="657"/>
      <c r="AY27" s="621" t="s">
        <v>534</v>
      </c>
      <c r="AZ27" s="621"/>
      <c r="BA27" s="621"/>
      <c r="BB27" s="621"/>
      <c r="BC27" s="621"/>
      <c r="BD27" s="621"/>
      <c r="BE27" s="621"/>
      <c r="BF27" s="621"/>
      <c r="BG27" s="621"/>
      <c r="BH27" s="621"/>
      <c r="BI27" s="655" t="s">
        <v>28</v>
      </c>
      <c r="BJ27" s="656"/>
      <c r="BK27" s="656"/>
      <c r="BL27" s="656"/>
      <c r="BM27" s="656"/>
      <c r="BN27" s="656"/>
      <c r="BO27" s="656"/>
      <c r="BP27" s="656"/>
      <c r="BQ27" s="656"/>
      <c r="BR27" s="657"/>
      <c r="BS27" s="580" t="s">
        <v>1</v>
      </c>
      <c r="BT27" s="580"/>
      <c r="BU27" s="580"/>
      <c r="BV27" s="580"/>
      <c r="BW27" s="580"/>
      <c r="BX27" s="580"/>
      <c r="BY27" s="581"/>
      <c r="BZ27" s="617"/>
      <c r="CA27" s="618"/>
      <c r="CB27" s="618"/>
      <c r="CC27" s="618"/>
      <c r="CD27" s="618"/>
      <c r="CE27" s="618"/>
      <c r="CF27" s="618"/>
      <c r="CG27" s="602" t="s">
        <v>26</v>
      </c>
      <c r="CH27" s="602"/>
      <c r="CI27" s="602"/>
      <c r="CJ27" s="618"/>
      <c r="CK27" s="618"/>
      <c r="CL27" s="618"/>
      <c r="CM27" s="618"/>
      <c r="CN27" s="618"/>
      <c r="CO27" s="618"/>
      <c r="CP27" s="618"/>
      <c r="CQ27" s="618"/>
      <c r="CR27" s="1458"/>
    </row>
    <row r="28" spans="4:96" s="13" customFormat="1" ht="12" customHeight="1" x14ac:dyDescent="0.2">
      <c r="D28" s="609"/>
      <c r="E28" s="610"/>
      <c r="F28" s="610"/>
      <c r="G28" s="610"/>
      <c r="H28" s="610"/>
      <c r="I28" s="610"/>
      <c r="J28" s="610"/>
      <c r="K28" s="611"/>
      <c r="L28" s="1122" t="s">
        <v>46</v>
      </c>
      <c r="M28" s="1123"/>
      <c r="N28" s="1123"/>
      <c r="O28" s="1123"/>
      <c r="P28" s="1123"/>
      <c r="Q28" s="1123"/>
      <c r="R28" s="1123"/>
      <c r="S28" s="1123"/>
      <c r="T28" s="1123"/>
      <c r="U28" s="1124"/>
      <c r="V28" s="1122" t="s">
        <v>46</v>
      </c>
      <c r="W28" s="1123"/>
      <c r="X28" s="1123"/>
      <c r="Y28" s="1123"/>
      <c r="Z28" s="1123"/>
      <c r="AA28" s="1123"/>
      <c r="AB28" s="1123"/>
      <c r="AC28" s="1123"/>
      <c r="AD28" s="1123"/>
      <c r="AE28" s="1124"/>
      <c r="AF28" s="1122" t="s">
        <v>46</v>
      </c>
      <c r="AG28" s="1123"/>
      <c r="AH28" s="1123"/>
      <c r="AI28" s="1123"/>
      <c r="AJ28" s="1123"/>
      <c r="AK28" s="1123"/>
      <c r="AL28" s="1123"/>
      <c r="AM28" s="1123"/>
      <c r="AN28" s="1124"/>
      <c r="AO28" s="1122" t="s">
        <v>46</v>
      </c>
      <c r="AP28" s="1123"/>
      <c r="AQ28" s="1123"/>
      <c r="AR28" s="1123"/>
      <c r="AS28" s="1123"/>
      <c r="AT28" s="1123"/>
      <c r="AU28" s="1123"/>
      <c r="AV28" s="1123"/>
      <c r="AW28" s="1123"/>
      <c r="AX28" s="1124"/>
      <c r="AY28" s="1122" t="s">
        <v>134</v>
      </c>
      <c r="AZ28" s="1123"/>
      <c r="BA28" s="1123"/>
      <c r="BB28" s="1123"/>
      <c r="BC28" s="1123"/>
      <c r="BD28" s="1123"/>
      <c r="BE28" s="1123"/>
      <c r="BF28" s="1123"/>
      <c r="BG28" s="1123"/>
      <c r="BH28" s="1124"/>
      <c r="BI28" s="1122" t="s">
        <v>46</v>
      </c>
      <c r="BJ28" s="1123"/>
      <c r="BK28" s="1123"/>
      <c r="BL28" s="1123"/>
      <c r="BM28" s="1123"/>
      <c r="BN28" s="1123"/>
      <c r="BO28" s="1123"/>
      <c r="BP28" s="1123"/>
      <c r="BQ28" s="1123"/>
      <c r="BR28" s="1124"/>
      <c r="BS28" s="583"/>
      <c r="BT28" s="583"/>
      <c r="BU28" s="583"/>
      <c r="BV28" s="583"/>
      <c r="BW28" s="583"/>
      <c r="BX28" s="583"/>
      <c r="BY28" s="584"/>
      <c r="BZ28" s="619"/>
      <c r="CA28" s="620"/>
      <c r="CB28" s="620"/>
      <c r="CC28" s="620"/>
      <c r="CD28" s="620"/>
      <c r="CE28" s="620"/>
      <c r="CF28" s="620"/>
      <c r="CG28" s="603"/>
      <c r="CH28" s="603"/>
      <c r="CI28" s="603"/>
      <c r="CJ28" s="620"/>
      <c r="CK28" s="620"/>
      <c r="CL28" s="620"/>
      <c r="CM28" s="620"/>
      <c r="CN28" s="620"/>
      <c r="CO28" s="620"/>
      <c r="CP28" s="620"/>
      <c r="CQ28" s="620"/>
      <c r="CR28" s="1459"/>
    </row>
    <row r="29" spans="4:96" s="13" customFormat="1" ht="35.1" customHeight="1" x14ac:dyDescent="0.2">
      <c r="D29" s="612"/>
      <c r="E29" s="613"/>
      <c r="F29" s="613"/>
      <c r="G29" s="613"/>
      <c r="H29" s="613"/>
      <c r="I29" s="613"/>
      <c r="J29" s="613"/>
      <c r="K29" s="614"/>
      <c r="L29" s="596" t="str">
        <f>IF(作業２!F59=1,"",IF(作業２!F23="","",IF(作業２!F23="0","0",作業２!F23)))</f>
        <v/>
      </c>
      <c r="M29" s="597"/>
      <c r="N29" s="597"/>
      <c r="O29" s="597"/>
      <c r="P29" s="597"/>
      <c r="Q29" s="597"/>
      <c r="R29" s="597"/>
      <c r="S29" s="597"/>
      <c r="T29" s="597"/>
      <c r="U29" s="598"/>
      <c r="V29" s="596" t="str">
        <f>IF(作業２!F59=1,"",IF(作業２!F24="","",IF(作業２!F24="0","0",作業２!F24)))</f>
        <v/>
      </c>
      <c r="W29" s="597"/>
      <c r="X29" s="597"/>
      <c r="Y29" s="597"/>
      <c r="Z29" s="597"/>
      <c r="AA29" s="597"/>
      <c r="AB29" s="597"/>
      <c r="AC29" s="597"/>
      <c r="AD29" s="597"/>
      <c r="AE29" s="598"/>
      <c r="AF29" s="596" t="str">
        <f>IF(作業２!F59=1,"",IF(作業２!F25="","",IF(作業２!F25="0","0",作業２!F25)))</f>
        <v/>
      </c>
      <c r="AG29" s="597"/>
      <c r="AH29" s="597"/>
      <c r="AI29" s="597"/>
      <c r="AJ29" s="597"/>
      <c r="AK29" s="597"/>
      <c r="AL29" s="597"/>
      <c r="AM29" s="597"/>
      <c r="AN29" s="598"/>
      <c r="AO29" s="596" t="str">
        <f>IF(作業２!F59=1,"",IF(作業２!F26="","",IF(作業２!F26="0","0",作業２!F26)))</f>
        <v/>
      </c>
      <c r="AP29" s="597"/>
      <c r="AQ29" s="597"/>
      <c r="AR29" s="597"/>
      <c r="AS29" s="597"/>
      <c r="AT29" s="597"/>
      <c r="AU29" s="597"/>
      <c r="AV29" s="597"/>
      <c r="AW29" s="597"/>
      <c r="AX29" s="598"/>
      <c r="AY29" s="1125" t="str">
        <f>IF(作業２!F59=1,"",IF(作業２!F28="","",IF(作業２!F28="0","0",作業２!F28)))</f>
        <v/>
      </c>
      <c r="AZ29" s="1126"/>
      <c r="BA29" s="1126"/>
      <c r="BB29" s="1126"/>
      <c r="BC29" s="1126"/>
      <c r="BD29" s="1126"/>
      <c r="BE29" s="1126"/>
      <c r="BF29" s="1126"/>
      <c r="BG29" s="1126"/>
      <c r="BH29" s="1127"/>
      <c r="BI29" s="596" t="str">
        <f>IF(作業２!F59=1,"",IF(作業２!F27="","",IF(作業２!F27="0","0",作業２!F27)))</f>
        <v/>
      </c>
      <c r="BJ29" s="597"/>
      <c r="BK29" s="597"/>
      <c r="BL29" s="597"/>
      <c r="BM29" s="597"/>
      <c r="BN29" s="597"/>
      <c r="BO29" s="597"/>
      <c r="BP29" s="597"/>
      <c r="BQ29" s="597"/>
      <c r="BR29" s="598"/>
      <c r="BS29" s="628"/>
      <c r="BT29" s="628"/>
      <c r="BU29" s="628"/>
      <c r="BV29" s="628"/>
      <c r="BW29" s="628"/>
      <c r="BX29" s="628"/>
      <c r="BY29" s="629"/>
      <c r="BZ29" s="1462"/>
      <c r="CA29" s="1460"/>
      <c r="CB29" s="1460"/>
      <c r="CC29" s="1460"/>
      <c r="CD29" s="1460"/>
      <c r="CE29" s="1460"/>
      <c r="CF29" s="1460"/>
      <c r="CG29" s="1457"/>
      <c r="CH29" s="1457"/>
      <c r="CI29" s="1457"/>
      <c r="CJ29" s="1460"/>
      <c r="CK29" s="1460"/>
      <c r="CL29" s="1460"/>
      <c r="CM29" s="1460"/>
      <c r="CN29" s="1460"/>
      <c r="CO29" s="1460"/>
      <c r="CP29" s="1460"/>
      <c r="CQ29" s="1460"/>
      <c r="CR29" s="1461"/>
    </row>
    <row r="30" spans="4:96" s="13" customFormat="1" ht="20.25" customHeight="1" x14ac:dyDescent="0.2">
      <c r="D30" s="582" t="s">
        <v>21</v>
      </c>
      <c r="E30" s="1128"/>
      <c r="F30" s="1128"/>
      <c r="G30" s="1128"/>
      <c r="H30" s="1128"/>
      <c r="I30" s="1128"/>
      <c r="J30" s="1128"/>
      <c r="K30" s="1129"/>
      <c r="L30" s="623" t="s">
        <v>22</v>
      </c>
      <c r="M30" s="587"/>
      <c r="N30" s="587"/>
      <c r="O30" s="587"/>
      <c r="P30" s="587"/>
      <c r="Q30" s="587"/>
      <c r="R30" s="587"/>
      <c r="S30" s="587"/>
      <c r="T30" s="587"/>
      <c r="U30" s="587"/>
      <c r="V30" s="587"/>
      <c r="W30" s="587"/>
      <c r="X30" s="587"/>
      <c r="Y30" s="587"/>
      <c r="Z30" s="587"/>
      <c r="AA30" s="1229"/>
      <c r="AB30" s="623" t="s">
        <v>31</v>
      </c>
      <c r="AC30" s="587"/>
      <c r="AD30" s="587"/>
      <c r="AE30" s="587"/>
      <c r="AF30" s="587"/>
      <c r="AG30" s="587"/>
      <c r="AH30" s="587"/>
      <c r="AI30" s="587"/>
      <c r="AJ30" s="587"/>
      <c r="AK30" s="587"/>
      <c r="AL30" s="587"/>
      <c r="AM30" s="587"/>
      <c r="AN30" s="587"/>
      <c r="AO30" s="587"/>
      <c r="AP30" s="587"/>
      <c r="AQ30" s="587"/>
      <c r="AR30" s="587"/>
      <c r="AS30" s="587"/>
      <c r="AT30" s="587"/>
      <c r="AU30" s="587"/>
      <c r="AV30" s="1229"/>
      <c r="AW30" s="673" t="s">
        <v>48</v>
      </c>
      <c r="AX30" s="1418"/>
      <c r="AY30" s="1418"/>
      <c r="AZ30" s="1418"/>
      <c r="BA30" s="1418"/>
      <c r="BB30" s="1418"/>
      <c r="BC30" s="1418"/>
      <c r="BD30" s="1418"/>
      <c r="BE30" s="1418"/>
      <c r="BF30" s="1418"/>
      <c r="BG30" s="1418"/>
      <c r="BH30" s="1418"/>
      <c r="BI30" s="1418"/>
      <c r="BJ30" s="1418"/>
      <c r="BK30" s="1418"/>
      <c r="BL30" s="1418"/>
      <c r="BM30" s="1418"/>
      <c r="BN30" s="1418"/>
      <c r="BO30" s="1418"/>
      <c r="BP30" s="1418"/>
      <c r="BQ30" s="1418"/>
      <c r="BR30" s="1419"/>
      <c r="BS30" s="615" t="s">
        <v>10</v>
      </c>
      <c r="BT30" s="580"/>
      <c r="BU30" s="580"/>
      <c r="BV30" s="580"/>
      <c r="BW30" s="580"/>
      <c r="BX30" s="580"/>
      <c r="BY30" s="581"/>
      <c r="BZ30" s="727" t="s">
        <v>7</v>
      </c>
      <c r="CA30" s="729"/>
      <c r="CB30" s="729"/>
      <c r="CC30" s="729"/>
      <c r="CD30" s="729"/>
      <c r="CE30" s="729" t="s">
        <v>8</v>
      </c>
      <c r="CF30" s="729"/>
      <c r="CG30" s="729"/>
      <c r="CH30" s="729"/>
      <c r="CI30" s="729"/>
      <c r="CJ30" s="729"/>
      <c r="CK30" s="729"/>
      <c r="CL30" s="729"/>
      <c r="CM30" s="1440"/>
      <c r="CN30" s="1440"/>
      <c r="CO30" s="1440"/>
      <c r="CP30" s="1440"/>
      <c r="CQ30" s="1440"/>
      <c r="CR30" s="1441"/>
    </row>
    <row r="31" spans="4:96" s="13" customFormat="1" ht="18" customHeight="1" x14ac:dyDescent="0.2">
      <c r="D31" s="1130"/>
      <c r="E31" s="1128"/>
      <c r="F31" s="1128"/>
      <c r="G31" s="1128"/>
      <c r="H31" s="1128"/>
      <c r="I31" s="1128"/>
      <c r="J31" s="1128"/>
      <c r="K31" s="1129"/>
      <c r="L31" s="1138" t="str">
        <f>LEFT(作業２!F35,1)</f>
        <v/>
      </c>
      <c r="M31" s="1233"/>
      <c r="N31" s="1233"/>
      <c r="O31" s="1233"/>
      <c r="P31" s="1233"/>
      <c r="Q31" s="1233"/>
      <c r="R31" s="1233"/>
      <c r="S31" s="1233"/>
      <c r="T31" s="1241" t="s">
        <v>34</v>
      </c>
      <c r="U31" s="1241"/>
      <c r="V31" s="1241"/>
      <c r="W31" s="1241"/>
      <c r="X31" s="1241"/>
      <c r="Y31" s="1241"/>
      <c r="Z31" s="1241"/>
      <c r="AA31" s="1241"/>
      <c r="AB31" s="1233" t="str">
        <f>IF(作業２!F57=4,作業２!F57,IF(作業２!F57=2,作業２!F57,IF(作業２!F57=1,作業２!F57,"")))</f>
        <v/>
      </c>
      <c r="AC31" s="1233"/>
      <c r="AD31" s="1233"/>
      <c r="AE31" s="1233"/>
      <c r="AF31" s="1233"/>
      <c r="AG31" s="1233"/>
      <c r="AH31" s="1233"/>
      <c r="AI31" s="1233"/>
      <c r="AJ31" s="1051" t="s">
        <v>32</v>
      </c>
      <c r="AK31" s="1051"/>
      <c r="AL31" s="1051"/>
      <c r="AM31" s="1051"/>
      <c r="AN31" s="1051"/>
      <c r="AO31" s="1051"/>
      <c r="AP31" s="1051"/>
      <c r="AQ31" s="1051"/>
      <c r="AR31" s="1051"/>
      <c r="AS31" s="1051"/>
      <c r="AT31" s="1051"/>
      <c r="AU31" s="1051"/>
      <c r="AV31" s="1051"/>
      <c r="AW31" s="654" t="s">
        <v>9</v>
      </c>
      <c r="AX31" s="587"/>
      <c r="AY31" s="587"/>
      <c r="AZ31" s="587"/>
      <c r="BA31" s="587"/>
      <c r="BB31" s="587"/>
      <c r="BC31" s="587" t="s">
        <v>4</v>
      </c>
      <c r="BD31" s="587"/>
      <c r="BE31" s="587"/>
      <c r="BF31" s="587"/>
      <c r="BG31" s="587"/>
      <c r="BH31" s="587"/>
      <c r="BI31" s="587"/>
      <c r="BJ31" s="587"/>
      <c r="BK31" s="587" t="s">
        <v>5</v>
      </c>
      <c r="BL31" s="587"/>
      <c r="BM31" s="587"/>
      <c r="BN31" s="587"/>
      <c r="BO31" s="587"/>
      <c r="BP31" s="587"/>
      <c r="BQ31" s="587"/>
      <c r="BR31" s="1229"/>
      <c r="BS31" s="616"/>
      <c r="BT31" s="583"/>
      <c r="BU31" s="583"/>
      <c r="BV31" s="583"/>
      <c r="BW31" s="583"/>
      <c r="BX31" s="583"/>
      <c r="BY31" s="584"/>
      <c r="BZ31" s="1302" t="str">
        <f>BZ19</f>
        <v/>
      </c>
      <c r="CA31" s="1303"/>
      <c r="CB31" s="1303"/>
      <c r="CC31" s="1303"/>
      <c r="CD31" s="1303"/>
      <c r="CE31" s="1303"/>
      <c r="CF31" s="1303"/>
      <c r="CG31" s="1303"/>
      <c r="CH31" s="1303"/>
      <c r="CI31" s="1303"/>
      <c r="CJ31" s="1303"/>
      <c r="CK31" s="1303"/>
      <c r="CL31" s="1303"/>
      <c r="CM31" s="1303"/>
      <c r="CN31" s="1303"/>
      <c r="CO31" s="1303"/>
      <c r="CP31" s="1303"/>
      <c r="CQ31" s="1303"/>
      <c r="CR31" s="1304"/>
    </row>
    <row r="32" spans="4:96" s="13" customFormat="1" ht="28.5" customHeight="1" x14ac:dyDescent="0.2">
      <c r="D32" s="1130"/>
      <c r="E32" s="1128"/>
      <c r="F32" s="1128"/>
      <c r="G32" s="1128"/>
      <c r="H32" s="1128"/>
      <c r="I32" s="1128"/>
      <c r="J32" s="1128"/>
      <c r="K32" s="1129"/>
      <c r="L32" s="1235"/>
      <c r="M32" s="1236"/>
      <c r="N32" s="1236"/>
      <c r="O32" s="1236"/>
      <c r="P32" s="1236"/>
      <c r="Q32" s="1236"/>
      <c r="R32" s="1236"/>
      <c r="S32" s="1236"/>
      <c r="T32" s="1244"/>
      <c r="U32" s="1244"/>
      <c r="V32" s="1244"/>
      <c r="W32" s="1244"/>
      <c r="X32" s="1244"/>
      <c r="Y32" s="1244"/>
      <c r="Z32" s="1244"/>
      <c r="AA32" s="1244"/>
      <c r="AB32" s="1236"/>
      <c r="AC32" s="1236"/>
      <c r="AD32" s="1236"/>
      <c r="AE32" s="1236"/>
      <c r="AF32" s="1236"/>
      <c r="AG32" s="1236"/>
      <c r="AH32" s="1236"/>
      <c r="AI32" s="1236"/>
      <c r="AJ32" s="1054"/>
      <c r="AK32" s="1054"/>
      <c r="AL32" s="1054"/>
      <c r="AM32" s="1054"/>
      <c r="AN32" s="1054"/>
      <c r="AO32" s="1054"/>
      <c r="AP32" s="1054"/>
      <c r="AQ32" s="1054"/>
      <c r="AR32" s="1054"/>
      <c r="AS32" s="1054"/>
      <c r="AT32" s="1054"/>
      <c r="AU32" s="1054"/>
      <c r="AV32" s="1054"/>
      <c r="AW32" s="1056" t="str">
        <f>IF(AB31="","",LEFT(作業２!F38,1))</f>
        <v/>
      </c>
      <c r="AX32" s="1057"/>
      <c r="AY32" s="1057"/>
      <c r="AZ32" s="1057"/>
      <c r="BA32" s="1057"/>
      <c r="BB32" s="1058"/>
      <c r="BC32" s="1059" t="str">
        <f>IF(AB31="","",IF(作業２!F39&gt;9,作業２!F39,CONCATENATE("0",作業２!F39)))</f>
        <v/>
      </c>
      <c r="BD32" s="1057"/>
      <c r="BE32" s="1057"/>
      <c r="BF32" s="1057"/>
      <c r="BG32" s="1057"/>
      <c r="BH32" s="1057"/>
      <c r="BI32" s="1057"/>
      <c r="BJ32" s="1058"/>
      <c r="BK32" s="1059" t="str">
        <f>IF(AB31="","",IF(作業２!F40&gt;9,作業２!F40,CONCATENATE("0",作業２!F40)))</f>
        <v/>
      </c>
      <c r="BL32" s="1057"/>
      <c r="BM32" s="1057"/>
      <c r="BN32" s="1057"/>
      <c r="BO32" s="1057"/>
      <c r="BP32" s="1057"/>
      <c r="BQ32" s="1057"/>
      <c r="BR32" s="1060"/>
      <c r="BS32" s="616"/>
      <c r="BT32" s="583"/>
      <c r="BU32" s="583"/>
      <c r="BV32" s="583"/>
      <c r="BW32" s="583"/>
      <c r="BX32" s="583"/>
      <c r="BY32" s="584"/>
      <c r="BZ32" s="1302"/>
      <c r="CA32" s="1303"/>
      <c r="CB32" s="1303"/>
      <c r="CC32" s="1303"/>
      <c r="CD32" s="1303"/>
      <c r="CE32" s="1303"/>
      <c r="CF32" s="1303"/>
      <c r="CG32" s="1303"/>
      <c r="CH32" s="1303"/>
      <c r="CI32" s="1303"/>
      <c r="CJ32" s="1303"/>
      <c r="CK32" s="1303"/>
      <c r="CL32" s="1303"/>
      <c r="CM32" s="1303"/>
      <c r="CN32" s="1303"/>
      <c r="CO32" s="1303"/>
      <c r="CP32" s="1303"/>
      <c r="CQ32" s="1303"/>
      <c r="CR32" s="1304"/>
    </row>
    <row r="33" spans="4:96" s="13" customFormat="1" ht="18.75" customHeight="1" thickBot="1" x14ac:dyDescent="0.25">
      <c r="D33" s="1130"/>
      <c r="E33" s="1128"/>
      <c r="F33" s="1128"/>
      <c r="G33" s="1128"/>
      <c r="H33" s="1128"/>
      <c r="I33" s="1128"/>
      <c r="J33" s="1128"/>
      <c r="K33" s="1129"/>
      <c r="L33" s="1238"/>
      <c r="M33" s="1239"/>
      <c r="N33" s="1239"/>
      <c r="O33" s="1239"/>
      <c r="P33" s="1239"/>
      <c r="Q33" s="1239"/>
      <c r="R33" s="1239"/>
      <c r="S33" s="1239"/>
      <c r="T33" s="1247"/>
      <c r="U33" s="1247"/>
      <c r="V33" s="1247"/>
      <c r="W33" s="1247"/>
      <c r="X33" s="1247"/>
      <c r="Y33" s="1247"/>
      <c r="Z33" s="1247"/>
      <c r="AA33" s="1247"/>
      <c r="AB33" s="1239"/>
      <c r="AC33" s="1239"/>
      <c r="AD33" s="1239"/>
      <c r="AE33" s="1239"/>
      <c r="AF33" s="1239"/>
      <c r="AG33" s="1239"/>
      <c r="AH33" s="1239"/>
      <c r="AI33" s="1239"/>
      <c r="AJ33" s="652"/>
      <c r="AK33" s="652"/>
      <c r="AL33" s="652"/>
      <c r="AM33" s="652"/>
      <c r="AN33" s="652"/>
      <c r="AO33" s="652"/>
      <c r="AP33" s="652"/>
      <c r="AQ33" s="652"/>
      <c r="AR33" s="652"/>
      <c r="AS33" s="652"/>
      <c r="AT33" s="652"/>
      <c r="AU33" s="652"/>
      <c r="AV33" s="652"/>
      <c r="AW33" s="1061" t="str">
        <f>CONCATENATE(作業２!D62,"　",作業２!D63,"　",作業２!D64,"　",作業２!D65,"　",作業２!D66)</f>
        <v>3.昭和　4.平成　5.令和　　</v>
      </c>
      <c r="AX33" s="1062"/>
      <c r="AY33" s="1062"/>
      <c r="AZ33" s="1062"/>
      <c r="BA33" s="1062"/>
      <c r="BB33" s="1062"/>
      <c r="BC33" s="1062"/>
      <c r="BD33" s="1062"/>
      <c r="BE33" s="1062"/>
      <c r="BF33" s="1062"/>
      <c r="BG33" s="1062"/>
      <c r="BH33" s="1062"/>
      <c r="BI33" s="1062"/>
      <c r="BJ33" s="1062"/>
      <c r="BK33" s="1062"/>
      <c r="BL33" s="1062"/>
      <c r="BM33" s="1062"/>
      <c r="BN33" s="1062"/>
      <c r="BO33" s="1062"/>
      <c r="BP33" s="1062"/>
      <c r="BQ33" s="1062"/>
      <c r="BR33" s="1063"/>
      <c r="BS33" s="1305"/>
      <c r="BT33" s="628"/>
      <c r="BU33" s="628"/>
      <c r="BV33" s="628"/>
      <c r="BW33" s="628"/>
      <c r="BX33" s="628"/>
      <c r="BY33" s="629"/>
      <c r="BZ33" s="1302"/>
      <c r="CA33" s="1303"/>
      <c r="CB33" s="1303"/>
      <c r="CC33" s="1303"/>
      <c r="CD33" s="1303"/>
      <c r="CE33" s="1303"/>
      <c r="CF33" s="1303"/>
      <c r="CG33" s="1303"/>
      <c r="CH33" s="1303"/>
      <c r="CI33" s="1303"/>
      <c r="CJ33" s="1303"/>
      <c r="CK33" s="1303"/>
      <c r="CL33" s="1303"/>
      <c r="CM33" s="1303"/>
      <c r="CN33" s="1303"/>
      <c r="CO33" s="1303"/>
      <c r="CP33" s="1303"/>
      <c r="CQ33" s="1303"/>
      <c r="CR33" s="1304"/>
    </row>
    <row r="34" spans="4:96" s="13" customFormat="1" ht="15" customHeight="1" thickTop="1" x14ac:dyDescent="0.2">
      <c r="D34" s="1131"/>
      <c r="E34" s="1132"/>
      <c r="F34" s="1132"/>
      <c r="G34" s="1132"/>
      <c r="H34" s="1132"/>
      <c r="I34" s="1132"/>
      <c r="J34" s="1132"/>
      <c r="K34" s="1133"/>
      <c r="L34" s="1411" t="s">
        <v>582</v>
      </c>
      <c r="M34" s="1412"/>
      <c r="N34" s="1412"/>
      <c r="O34" s="1412"/>
      <c r="P34" s="1412"/>
      <c r="Q34" s="1412"/>
      <c r="R34" s="1412"/>
      <c r="S34" s="1412"/>
      <c r="T34" s="1412"/>
      <c r="U34" s="1412"/>
      <c r="V34" s="1412"/>
      <c r="W34" s="1412"/>
      <c r="X34" s="1412"/>
      <c r="Y34" s="1412"/>
      <c r="Z34" s="1412"/>
      <c r="AA34" s="1412"/>
      <c r="AB34" s="1412"/>
      <c r="AC34" s="1412"/>
      <c r="AD34" s="1412"/>
      <c r="AE34" s="1412"/>
      <c r="AF34" s="1412"/>
      <c r="AG34" s="1412"/>
      <c r="AH34" s="1412"/>
      <c r="AI34" s="1413"/>
      <c r="AJ34" s="1414" t="s">
        <v>583</v>
      </c>
      <c r="AK34" s="1415"/>
      <c r="AL34" s="1415"/>
      <c r="AM34" s="1415"/>
      <c r="AN34" s="1415"/>
      <c r="AO34" s="1415"/>
      <c r="AP34" s="1415"/>
      <c r="AQ34" s="1415"/>
      <c r="AR34" s="1415"/>
      <c r="AS34" s="1415"/>
      <c r="AT34" s="1415"/>
      <c r="AU34" s="1415"/>
      <c r="AV34" s="1415"/>
      <c r="AW34" s="1415"/>
      <c r="AX34" s="1415"/>
      <c r="AY34" s="1415"/>
      <c r="AZ34" s="1415"/>
      <c r="BA34" s="1415"/>
      <c r="BB34" s="1415"/>
      <c r="BC34" s="1415"/>
      <c r="BD34" s="1415"/>
      <c r="BE34" s="1415"/>
      <c r="BF34" s="1416"/>
      <c r="BG34" s="673" t="s">
        <v>584</v>
      </c>
      <c r="BH34" s="674"/>
      <c r="BI34" s="674"/>
      <c r="BJ34" s="674"/>
      <c r="BK34" s="674"/>
      <c r="BL34" s="674"/>
      <c r="BM34" s="674"/>
      <c r="BN34" s="674"/>
      <c r="BO34" s="674"/>
      <c r="BP34" s="674"/>
      <c r="BQ34" s="674"/>
      <c r="BR34" s="674"/>
      <c r="BS34" s="674"/>
      <c r="BT34" s="674"/>
      <c r="BU34" s="674"/>
      <c r="BV34" s="674"/>
      <c r="BW34" s="674"/>
      <c r="BX34" s="674"/>
      <c r="BY34" s="674"/>
      <c r="BZ34" s="674"/>
      <c r="CA34" s="674"/>
      <c r="CB34" s="674"/>
      <c r="CC34" s="674"/>
      <c r="CD34" s="674"/>
      <c r="CE34" s="1417"/>
      <c r="CF34" s="14"/>
      <c r="CG34" s="14"/>
      <c r="CH34" s="14"/>
      <c r="CI34" s="14"/>
      <c r="CJ34" s="14"/>
      <c r="CK34" s="14"/>
      <c r="CL34" s="14"/>
      <c r="CM34" s="14"/>
      <c r="CN34" s="14"/>
      <c r="CO34" s="14"/>
      <c r="CP34" s="14"/>
      <c r="CQ34" s="14"/>
      <c r="CR34" s="14"/>
    </row>
    <row r="35" spans="4:96" s="13" customFormat="1" ht="15" customHeight="1" x14ac:dyDescent="0.2">
      <c r="D35" s="1131"/>
      <c r="E35" s="1132"/>
      <c r="F35" s="1132"/>
      <c r="G35" s="1132"/>
      <c r="H35" s="1132"/>
      <c r="I35" s="1132"/>
      <c r="J35" s="1132"/>
      <c r="K35" s="1133"/>
      <c r="L35" s="1423" t="s">
        <v>585</v>
      </c>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5"/>
      <c r="AJ35" s="1426" t="s">
        <v>586</v>
      </c>
      <c r="AK35" s="1427"/>
      <c r="AL35" s="1427"/>
      <c r="AM35" s="1427"/>
      <c r="AN35" s="1427"/>
      <c r="AO35" s="1427"/>
      <c r="AP35" s="1427"/>
      <c r="AQ35" s="1427"/>
      <c r="AR35" s="1427"/>
      <c r="AS35" s="1427"/>
      <c r="AT35" s="1427"/>
      <c r="AU35" s="1427"/>
      <c r="AV35" s="1427"/>
      <c r="AW35" s="1427"/>
      <c r="AX35" s="1427"/>
      <c r="AY35" s="1427"/>
      <c r="AZ35" s="1427"/>
      <c r="BA35" s="1427"/>
      <c r="BB35" s="1427"/>
      <c r="BC35" s="1427"/>
      <c r="BD35" s="1427"/>
      <c r="BE35" s="1427"/>
      <c r="BF35" s="1428"/>
      <c r="BG35" s="1420" t="s">
        <v>587</v>
      </c>
      <c r="BH35" s="1421"/>
      <c r="BI35" s="1421"/>
      <c r="BJ35" s="1421"/>
      <c r="BK35" s="1421"/>
      <c r="BL35" s="1421"/>
      <c r="BM35" s="1421"/>
      <c r="BN35" s="1421"/>
      <c r="BO35" s="1421"/>
      <c r="BP35" s="1421"/>
      <c r="BQ35" s="1421"/>
      <c r="BR35" s="1421"/>
      <c r="BS35" s="1421"/>
      <c r="BT35" s="1421"/>
      <c r="BU35" s="1421"/>
      <c r="BV35" s="1421"/>
      <c r="BW35" s="1421"/>
      <c r="BX35" s="1421"/>
      <c r="BY35" s="1421"/>
      <c r="BZ35" s="1421"/>
      <c r="CA35" s="1421"/>
      <c r="CB35" s="1421"/>
      <c r="CC35" s="1421"/>
      <c r="CD35" s="1421"/>
      <c r="CE35" s="1422"/>
    </row>
    <row r="36" spans="4:96" s="13" customFormat="1" ht="4.5" customHeight="1" x14ac:dyDescent="0.2">
      <c r="D36" s="1131"/>
      <c r="E36" s="1132"/>
      <c r="F36" s="1132"/>
      <c r="G36" s="1132"/>
      <c r="H36" s="1132"/>
      <c r="I36" s="1132"/>
      <c r="J36" s="1132"/>
      <c r="K36" s="1133"/>
      <c r="L36" s="1138" t="str">
        <f>LEFT(作業２!F8,1)</f>
        <v>4</v>
      </c>
      <c r="M36" s="1139"/>
      <c r="N36" s="1139"/>
      <c r="O36" s="1139"/>
      <c r="P36" s="1139"/>
      <c r="Q36" s="1139"/>
      <c r="R36" s="1139"/>
      <c r="S36" s="1140"/>
      <c r="T36" s="1147" t="s">
        <v>40</v>
      </c>
      <c r="U36" s="1148"/>
      <c r="V36" s="1148"/>
      <c r="W36" s="1148"/>
      <c r="X36" s="1148"/>
      <c r="Y36" s="1148"/>
      <c r="Z36" s="1148"/>
      <c r="AA36" s="1148"/>
      <c r="AB36" s="1148"/>
      <c r="AC36" s="1148"/>
      <c r="AD36" s="1148"/>
      <c r="AE36" s="1148"/>
      <c r="AF36" s="1148"/>
      <c r="AG36" s="1148"/>
      <c r="AH36" s="1148"/>
      <c r="AI36" s="1149"/>
      <c r="AJ36" s="1183"/>
      <c r="AK36" s="1184"/>
      <c r="AL36" s="1184"/>
      <c r="AM36" s="1184"/>
      <c r="AN36" s="1184"/>
      <c r="AO36" s="1184"/>
      <c r="AP36" s="1184"/>
      <c r="AQ36" s="1185"/>
      <c r="AR36" s="1050" t="s">
        <v>44</v>
      </c>
      <c r="AS36" s="1192"/>
      <c r="AT36" s="1192"/>
      <c r="AU36" s="1192"/>
      <c r="AV36" s="1192"/>
      <c r="AW36" s="1192"/>
      <c r="AX36" s="1192"/>
      <c r="AY36" s="1192"/>
      <c r="AZ36" s="1192"/>
      <c r="BA36" s="1192"/>
      <c r="BB36" s="1192"/>
      <c r="BC36" s="1192"/>
      <c r="BD36" s="1192"/>
      <c r="BE36" s="1192"/>
      <c r="BF36" s="1193"/>
      <c r="BG36" s="1200"/>
      <c r="BH36" s="1201"/>
      <c r="BI36" s="1201"/>
      <c r="BJ36" s="1201"/>
      <c r="BK36" s="1201"/>
      <c r="BL36" s="1201"/>
      <c r="BM36" s="1201"/>
      <c r="BN36" s="1202"/>
      <c r="BO36" s="1050" t="s">
        <v>520</v>
      </c>
      <c r="BP36" s="1051"/>
      <c r="BQ36" s="1051"/>
      <c r="BR36" s="1051"/>
      <c r="BS36" s="1051"/>
      <c r="BT36" s="1051"/>
      <c r="BU36" s="1051"/>
      <c r="BV36" s="1051"/>
      <c r="BW36" s="1051"/>
      <c r="BX36" s="1051"/>
      <c r="BY36" s="1051"/>
      <c r="BZ36" s="1051"/>
      <c r="CA36" s="1051"/>
      <c r="CB36" s="1051"/>
      <c r="CC36" s="1051"/>
      <c r="CD36" s="1051"/>
      <c r="CE36" s="1209"/>
    </row>
    <row r="37" spans="4:96" s="13" customFormat="1" ht="12" customHeight="1" x14ac:dyDescent="0.2">
      <c r="D37" s="1131"/>
      <c r="E37" s="1132"/>
      <c r="F37" s="1132"/>
      <c r="G37" s="1132"/>
      <c r="H37" s="1132"/>
      <c r="I37" s="1132"/>
      <c r="J37" s="1132"/>
      <c r="K37" s="1133"/>
      <c r="L37" s="1141"/>
      <c r="M37" s="1142"/>
      <c r="N37" s="1142"/>
      <c r="O37" s="1142"/>
      <c r="P37" s="1142"/>
      <c r="Q37" s="1142"/>
      <c r="R37" s="1142"/>
      <c r="S37" s="1143"/>
      <c r="T37" s="1150"/>
      <c r="U37" s="1151"/>
      <c r="V37" s="1151"/>
      <c r="W37" s="1151"/>
      <c r="X37" s="1151"/>
      <c r="Y37" s="1151"/>
      <c r="Z37" s="1151"/>
      <c r="AA37" s="1151"/>
      <c r="AB37" s="1151"/>
      <c r="AC37" s="1151"/>
      <c r="AD37" s="1151"/>
      <c r="AE37" s="1151"/>
      <c r="AF37" s="1151"/>
      <c r="AG37" s="1151"/>
      <c r="AH37" s="1151"/>
      <c r="AI37" s="1152"/>
      <c r="AJ37" s="1186"/>
      <c r="AK37" s="1187"/>
      <c r="AL37" s="1187"/>
      <c r="AM37" s="1187"/>
      <c r="AN37" s="1187"/>
      <c r="AO37" s="1187"/>
      <c r="AP37" s="1187"/>
      <c r="AQ37" s="1188"/>
      <c r="AR37" s="1194"/>
      <c r="AS37" s="1195"/>
      <c r="AT37" s="1195"/>
      <c r="AU37" s="1195"/>
      <c r="AV37" s="1195"/>
      <c r="AW37" s="1195"/>
      <c r="AX37" s="1195"/>
      <c r="AY37" s="1195"/>
      <c r="AZ37" s="1195"/>
      <c r="BA37" s="1195"/>
      <c r="BB37" s="1195"/>
      <c r="BC37" s="1195"/>
      <c r="BD37" s="1195"/>
      <c r="BE37" s="1195"/>
      <c r="BF37" s="1196"/>
      <c r="BG37" s="1203"/>
      <c r="BH37" s="1204"/>
      <c r="BI37" s="1204"/>
      <c r="BJ37" s="1204"/>
      <c r="BK37" s="1204"/>
      <c r="BL37" s="1204"/>
      <c r="BM37" s="1204"/>
      <c r="BN37" s="1205"/>
      <c r="BO37" s="1053"/>
      <c r="BP37" s="1054"/>
      <c r="BQ37" s="1054"/>
      <c r="BR37" s="1054"/>
      <c r="BS37" s="1054"/>
      <c r="BT37" s="1054"/>
      <c r="BU37" s="1054"/>
      <c r="BV37" s="1054"/>
      <c r="BW37" s="1054"/>
      <c r="BX37" s="1054"/>
      <c r="BY37" s="1054"/>
      <c r="BZ37" s="1054"/>
      <c r="CA37" s="1054"/>
      <c r="CB37" s="1054"/>
      <c r="CC37" s="1054"/>
      <c r="CD37" s="1054"/>
      <c r="CE37" s="1210"/>
    </row>
    <row r="38" spans="4:96" s="13" customFormat="1" ht="12" customHeight="1" x14ac:dyDescent="0.2">
      <c r="D38" s="1131"/>
      <c r="E38" s="1132"/>
      <c r="F38" s="1132"/>
      <c r="G38" s="1132"/>
      <c r="H38" s="1132"/>
      <c r="I38" s="1132"/>
      <c r="J38" s="1132"/>
      <c r="K38" s="1133"/>
      <c r="L38" s="1141"/>
      <c r="M38" s="1142"/>
      <c r="N38" s="1142"/>
      <c r="O38" s="1142"/>
      <c r="P38" s="1142"/>
      <c r="Q38" s="1142"/>
      <c r="R38" s="1142"/>
      <c r="S38" s="1143"/>
      <c r="T38" s="1150"/>
      <c r="U38" s="1151"/>
      <c r="V38" s="1151"/>
      <c r="W38" s="1151"/>
      <c r="X38" s="1151"/>
      <c r="Y38" s="1151"/>
      <c r="Z38" s="1151"/>
      <c r="AA38" s="1151"/>
      <c r="AB38" s="1151"/>
      <c r="AC38" s="1151"/>
      <c r="AD38" s="1151"/>
      <c r="AE38" s="1151"/>
      <c r="AF38" s="1151"/>
      <c r="AG38" s="1151"/>
      <c r="AH38" s="1151"/>
      <c r="AI38" s="1152"/>
      <c r="AJ38" s="1186"/>
      <c r="AK38" s="1187"/>
      <c r="AL38" s="1187"/>
      <c r="AM38" s="1187"/>
      <c r="AN38" s="1187"/>
      <c r="AO38" s="1187"/>
      <c r="AP38" s="1187"/>
      <c r="AQ38" s="1188"/>
      <c r="AR38" s="1194"/>
      <c r="AS38" s="1195"/>
      <c r="AT38" s="1195"/>
      <c r="AU38" s="1195"/>
      <c r="AV38" s="1195"/>
      <c r="AW38" s="1195"/>
      <c r="AX38" s="1195"/>
      <c r="AY38" s="1195"/>
      <c r="AZ38" s="1195"/>
      <c r="BA38" s="1195"/>
      <c r="BB38" s="1195"/>
      <c r="BC38" s="1195"/>
      <c r="BD38" s="1195"/>
      <c r="BE38" s="1195"/>
      <c r="BF38" s="1196"/>
      <c r="BG38" s="1203"/>
      <c r="BH38" s="1204"/>
      <c r="BI38" s="1204"/>
      <c r="BJ38" s="1204"/>
      <c r="BK38" s="1204"/>
      <c r="BL38" s="1204"/>
      <c r="BM38" s="1204"/>
      <c r="BN38" s="1205"/>
      <c r="BO38" s="1053"/>
      <c r="BP38" s="1054"/>
      <c r="BQ38" s="1054"/>
      <c r="BR38" s="1054"/>
      <c r="BS38" s="1054"/>
      <c r="BT38" s="1054"/>
      <c r="BU38" s="1054"/>
      <c r="BV38" s="1054"/>
      <c r="BW38" s="1054"/>
      <c r="BX38" s="1054"/>
      <c r="BY38" s="1054"/>
      <c r="BZ38" s="1054"/>
      <c r="CA38" s="1054"/>
      <c r="CB38" s="1054"/>
      <c r="CC38" s="1054"/>
      <c r="CD38" s="1054"/>
      <c r="CE38" s="1210"/>
    </row>
    <row r="39" spans="4:96" s="13" customFormat="1" ht="12" customHeight="1" x14ac:dyDescent="0.2">
      <c r="D39" s="1131"/>
      <c r="E39" s="1132"/>
      <c r="F39" s="1132"/>
      <c r="G39" s="1132"/>
      <c r="H39" s="1132"/>
      <c r="I39" s="1132"/>
      <c r="J39" s="1132"/>
      <c r="K39" s="1133"/>
      <c r="L39" s="1141"/>
      <c r="M39" s="1142"/>
      <c r="N39" s="1142"/>
      <c r="O39" s="1142"/>
      <c r="P39" s="1142"/>
      <c r="Q39" s="1142"/>
      <c r="R39" s="1142"/>
      <c r="S39" s="1143"/>
      <c r="T39" s="1150"/>
      <c r="U39" s="1151"/>
      <c r="V39" s="1151"/>
      <c r="W39" s="1151"/>
      <c r="X39" s="1151"/>
      <c r="Y39" s="1151"/>
      <c r="Z39" s="1151"/>
      <c r="AA39" s="1151"/>
      <c r="AB39" s="1151"/>
      <c r="AC39" s="1151"/>
      <c r="AD39" s="1151"/>
      <c r="AE39" s="1151"/>
      <c r="AF39" s="1151"/>
      <c r="AG39" s="1151"/>
      <c r="AH39" s="1151"/>
      <c r="AI39" s="1152"/>
      <c r="AJ39" s="1186"/>
      <c r="AK39" s="1187"/>
      <c r="AL39" s="1187"/>
      <c r="AM39" s="1187"/>
      <c r="AN39" s="1187"/>
      <c r="AO39" s="1187"/>
      <c r="AP39" s="1187"/>
      <c r="AQ39" s="1188"/>
      <c r="AR39" s="1194"/>
      <c r="AS39" s="1195"/>
      <c r="AT39" s="1195"/>
      <c r="AU39" s="1195"/>
      <c r="AV39" s="1195"/>
      <c r="AW39" s="1195"/>
      <c r="AX39" s="1195"/>
      <c r="AY39" s="1195"/>
      <c r="AZ39" s="1195"/>
      <c r="BA39" s="1195"/>
      <c r="BB39" s="1195"/>
      <c r="BC39" s="1195"/>
      <c r="BD39" s="1195"/>
      <c r="BE39" s="1195"/>
      <c r="BF39" s="1196"/>
      <c r="BG39" s="1203"/>
      <c r="BH39" s="1204"/>
      <c r="BI39" s="1204"/>
      <c r="BJ39" s="1204"/>
      <c r="BK39" s="1204"/>
      <c r="BL39" s="1204"/>
      <c r="BM39" s="1204"/>
      <c r="BN39" s="1205"/>
      <c r="BO39" s="1053"/>
      <c r="BP39" s="1054"/>
      <c r="BQ39" s="1054"/>
      <c r="BR39" s="1054"/>
      <c r="BS39" s="1054"/>
      <c r="BT39" s="1054"/>
      <c r="BU39" s="1054"/>
      <c r="BV39" s="1054"/>
      <c r="BW39" s="1054"/>
      <c r="BX39" s="1054"/>
      <c r="BY39" s="1054"/>
      <c r="BZ39" s="1054"/>
      <c r="CA39" s="1054"/>
      <c r="CB39" s="1054"/>
      <c r="CC39" s="1054"/>
      <c r="CD39" s="1054"/>
      <c r="CE39" s="1210"/>
    </row>
    <row r="40" spans="4:96" s="13" customFormat="1" ht="12" customHeight="1" x14ac:dyDescent="0.2">
      <c r="D40" s="1131"/>
      <c r="E40" s="1132"/>
      <c r="F40" s="1132"/>
      <c r="G40" s="1132"/>
      <c r="H40" s="1132"/>
      <c r="I40" s="1132"/>
      <c r="J40" s="1132"/>
      <c r="K40" s="1133"/>
      <c r="L40" s="1141"/>
      <c r="M40" s="1142"/>
      <c r="N40" s="1142"/>
      <c r="O40" s="1142"/>
      <c r="P40" s="1142"/>
      <c r="Q40" s="1142"/>
      <c r="R40" s="1142"/>
      <c r="S40" s="1143"/>
      <c r="T40" s="1150"/>
      <c r="U40" s="1151"/>
      <c r="V40" s="1151"/>
      <c r="W40" s="1151"/>
      <c r="X40" s="1151"/>
      <c r="Y40" s="1151"/>
      <c r="Z40" s="1151"/>
      <c r="AA40" s="1151"/>
      <c r="AB40" s="1151"/>
      <c r="AC40" s="1151"/>
      <c r="AD40" s="1151"/>
      <c r="AE40" s="1151"/>
      <c r="AF40" s="1151"/>
      <c r="AG40" s="1151"/>
      <c r="AH40" s="1151"/>
      <c r="AI40" s="1152"/>
      <c r="AJ40" s="1186"/>
      <c r="AK40" s="1187"/>
      <c r="AL40" s="1187"/>
      <c r="AM40" s="1187"/>
      <c r="AN40" s="1187"/>
      <c r="AO40" s="1187"/>
      <c r="AP40" s="1187"/>
      <c r="AQ40" s="1188"/>
      <c r="AR40" s="1194"/>
      <c r="AS40" s="1195"/>
      <c r="AT40" s="1195"/>
      <c r="AU40" s="1195"/>
      <c r="AV40" s="1195"/>
      <c r="AW40" s="1195"/>
      <c r="AX40" s="1195"/>
      <c r="AY40" s="1195"/>
      <c r="AZ40" s="1195"/>
      <c r="BA40" s="1195"/>
      <c r="BB40" s="1195"/>
      <c r="BC40" s="1195"/>
      <c r="BD40" s="1195"/>
      <c r="BE40" s="1195"/>
      <c r="BF40" s="1196"/>
      <c r="BG40" s="1203"/>
      <c r="BH40" s="1204"/>
      <c r="BI40" s="1204"/>
      <c r="BJ40" s="1204"/>
      <c r="BK40" s="1204"/>
      <c r="BL40" s="1204"/>
      <c r="BM40" s="1204"/>
      <c r="BN40" s="1205"/>
      <c r="BO40" s="1053"/>
      <c r="BP40" s="1054"/>
      <c r="BQ40" s="1054"/>
      <c r="BR40" s="1054"/>
      <c r="BS40" s="1054"/>
      <c r="BT40" s="1054"/>
      <c r="BU40" s="1054"/>
      <c r="BV40" s="1054"/>
      <c r="BW40" s="1054"/>
      <c r="BX40" s="1054"/>
      <c r="BY40" s="1054"/>
      <c r="BZ40" s="1054"/>
      <c r="CA40" s="1054"/>
      <c r="CB40" s="1054"/>
      <c r="CC40" s="1054"/>
      <c r="CD40" s="1054"/>
      <c r="CE40" s="1210"/>
    </row>
    <row r="41" spans="4:96" s="13" customFormat="1" ht="4.5" customHeight="1" thickBot="1" x14ac:dyDescent="0.25">
      <c r="D41" s="1134"/>
      <c r="E41" s="1135"/>
      <c r="F41" s="1135"/>
      <c r="G41" s="1135"/>
      <c r="H41" s="1135"/>
      <c r="I41" s="1135"/>
      <c r="J41" s="1135"/>
      <c r="K41" s="1136"/>
      <c r="L41" s="1144"/>
      <c r="M41" s="1145"/>
      <c r="N41" s="1145"/>
      <c r="O41" s="1145"/>
      <c r="P41" s="1145"/>
      <c r="Q41" s="1145"/>
      <c r="R41" s="1145"/>
      <c r="S41" s="1146"/>
      <c r="T41" s="1153"/>
      <c r="U41" s="1154"/>
      <c r="V41" s="1154"/>
      <c r="W41" s="1154"/>
      <c r="X41" s="1154"/>
      <c r="Y41" s="1154"/>
      <c r="Z41" s="1154"/>
      <c r="AA41" s="1154"/>
      <c r="AB41" s="1154"/>
      <c r="AC41" s="1154"/>
      <c r="AD41" s="1154"/>
      <c r="AE41" s="1154"/>
      <c r="AF41" s="1154"/>
      <c r="AG41" s="1154"/>
      <c r="AH41" s="1154"/>
      <c r="AI41" s="1155"/>
      <c r="AJ41" s="1189"/>
      <c r="AK41" s="1190"/>
      <c r="AL41" s="1190"/>
      <c r="AM41" s="1190"/>
      <c r="AN41" s="1190"/>
      <c r="AO41" s="1190"/>
      <c r="AP41" s="1190"/>
      <c r="AQ41" s="1191"/>
      <c r="AR41" s="1197"/>
      <c r="AS41" s="1198"/>
      <c r="AT41" s="1198"/>
      <c r="AU41" s="1198"/>
      <c r="AV41" s="1198"/>
      <c r="AW41" s="1198"/>
      <c r="AX41" s="1198"/>
      <c r="AY41" s="1198"/>
      <c r="AZ41" s="1198"/>
      <c r="BA41" s="1198"/>
      <c r="BB41" s="1198"/>
      <c r="BC41" s="1198"/>
      <c r="BD41" s="1198"/>
      <c r="BE41" s="1198"/>
      <c r="BF41" s="1199"/>
      <c r="BG41" s="1206"/>
      <c r="BH41" s="1207"/>
      <c r="BI41" s="1207"/>
      <c r="BJ41" s="1207"/>
      <c r="BK41" s="1207"/>
      <c r="BL41" s="1207"/>
      <c r="BM41" s="1207"/>
      <c r="BN41" s="1208"/>
      <c r="BO41" s="1211"/>
      <c r="BP41" s="1212"/>
      <c r="BQ41" s="1212"/>
      <c r="BR41" s="1212"/>
      <c r="BS41" s="1212"/>
      <c r="BT41" s="1212"/>
      <c r="BU41" s="1212"/>
      <c r="BV41" s="1212"/>
      <c r="BW41" s="1212"/>
      <c r="BX41" s="1212"/>
      <c r="BY41" s="1212"/>
      <c r="BZ41" s="1212"/>
      <c r="CA41" s="1212"/>
      <c r="CB41" s="1212"/>
      <c r="CC41" s="1212"/>
      <c r="CD41" s="1212"/>
      <c r="CE41" s="1213"/>
    </row>
    <row r="42" spans="4:96" s="49" customFormat="1" ht="5.25" customHeight="1" thickTop="1" x14ac:dyDescent="0.2">
      <c r="D42" s="338"/>
    </row>
    <row r="43" spans="4:96" s="49" customFormat="1" ht="20.100000000000001" customHeight="1" x14ac:dyDescent="0.2">
      <c r="E43" s="339"/>
      <c r="F43" s="339"/>
      <c r="G43" s="340" t="s">
        <v>521</v>
      </c>
      <c r="H43" s="340"/>
      <c r="I43" s="340" t="s">
        <v>522</v>
      </c>
      <c r="J43" s="340"/>
      <c r="K43" s="340"/>
      <c r="Y43" s="340" t="s">
        <v>523</v>
      </c>
      <c r="Z43" s="340"/>
      <c r="AA43" s="340"/>
      <c r="AB43" s="340"/>
      <c r="AC43" s="340"/>
      <c r="AD43" s="340"/>
      <c r="AE43" s="340"/>
      <c r="AF43" s="340"/>
    </row>
    <row r="44" spans="4:96" s="49" customFormat="1" ht="20.100000000000001" customHeight="1" x14ac:dyDescent="0.2">
      <c r="E44" s="339"/>
      <c r="Z44" s="340"/>
      <c r="AA44" s="340" t="s">
        <v>524</v>
      </c>
      <c r="AB44" s="340"/>
      <c r="AC44" s="340"/>
      <c r="AD44" s="340"/>
      <c r="AE44" s="340"/>
      <c r="AF44" s="340"/>
    </row>
    <row r="45" spans="4:96" s="49" customFormat="1" ht="9.9" customHeight="1" x14ac:dyDescent="0.2">
      <c r="Y45" s="340"/>
      <c r="Z45" s="340"/>
      <c r="AA45" s="340"/>
      <c r="AB45" s="340"/>
      <c r="AC45" s="340"/>
      <c r="AD45" s="340"/>
      <c r="AE45" s="340"/>
      <c r="AF45" s="340"/>
    </row>
    <row r="46" spans="4:96" s="49" customFormat="1" ht="20.100000000000001" customHeight="1" x14ac:dyDescent="0.2">
      <c r="Y46" s="340" t="s">
        <v>525</v>
      </c>
      <c r="Z46" s="340"/>
      <c r="AA46" s="340"/>
      <c r="AB46" s="340"/>
      <c r="AC46" s="340"/>
      <c r="AD46" s="340"/>
      <c r="AE46" s="340"/>
      <c r="AF46" s="340"/>
      <c r="BZ46" s="340"/>
      <c r="CA46" s="340"/>
      <c r="CB46" s="340"/>
      <c r="CC46" s="340"/>
      <c r="CD46" s="340"/>
      <c r="CE46" s="340"/>
      <c r="CF46" s="340"/>
    </row>
    <row r="47" spans="4:96" s="49" customFormat="1" ht="20.100000000000001" customHeight="1" x14ac:dyDescent="0.2">
      <c r="Z47" s="340"/>
      <c r="AA47" s="340" t="s">
        <v>526</v>
      </c>
      <c r="AB47" s="340"/>
      <c r="AC47" s="340"/>
      <c r="AD47" s="340"/>
      <c r="AE47" s="340"/>
      <c r="AF47" s="340"/>
    </row>
    <row r="48" spans="4:96" s="49" customFormat="1" ht="9.9" customHeight="1" x14ac:dyDescent="0.2">
      <c r="Y48" s="340"/>
      <c r="Z48" s="340"/>
      <c r="AA48" s="340"/>
      <c r="AB48" s="340"/>
      <c r="AC48" s="340"/>
      <c r="AD48" s="340"/>
      <c r="AE48" s="340"/>
      <c r="AF48" s="340"/>
    </row>
    <row r="49" spans="9:97" s="49" customFormat="1" ht="20.100000000000001" customHeight="1" x14ac:dyDescent="0.2"/>
    <row r="50" spans="9:97" s="49" customFormat="1" ht="20.100000000000001" customHeight="1" x14ac:dyDescent="0.2">
      <c r="I50" s="340" t="s">
        <v>527</v>
      </c>
      <c r="J50" s="340"/>
      <c r="Y50" s="340" t="s">
        <v>528</v>
      </c>
    </row>
    <row r="51" spans="9:97" s="49" customFormat="1" ht="20.100000000000001" customHeight="1" x14ac:dyDescent="0.2"/>
    <row r="52" spans="9:97" s="49" customFormat="1" ht="20.100000000000001" customHeight="1" x14ac:dyDescent="0.2"/>
    <row r="53" spans="9:97" s="49" customFormat="1" ht="20.100000000000001" customHeight="1" x14ac:dyDescent="0.2"/>
    <row r="54" spans="9:97" s="49" customFormat="1" ht="20.100000000000001" customHeight="1" x14ac:dyDescent="0.2"/>
    <row r="55" spans="9:97" s="49" customFormat="1" ht="20.100000000000001" customHeight="1" x14ac:dyDescent="0.2"/>
    <row r="56" spans="9:97" s="49" customFormat="1" ht="39.75" customHeight="1" x14ac:dyDescent="0.2"/>
    <row r="57" spans="9:97" s="49" customFormat="1" ht="20.100000000000001" customHeight="1" x14ac:dyDescent="0.2"/>
    <row r="58" spans="9:97" s="49" customFormat="1" ht="20.100000000000001" customHeight="1" x14ac:dyDescent="0.2">
      <c r="BR58" s="1292" t="str">
        <f>IF(作業２!F78&gt;1,IF(CS58&gt;0,"事業団確認用（当該法人の他の認定こども園名）",""),"")</f>
        <v/>
      </c>
      <c r="BS58" s="1292"/>
      <c r="BT58" s="1292"/>
      <c r="BU58" s="1292"/>
      <c r="BV58" s="1292"/>
      <c r="BW58" s="1292"/>
      <c r="BX58" s="1292"/>
      <c r="BY58" s="1292"/>
      <c r="BZ58" s="1292"/>
      <c r="CA58" s="1292"/>
      <c r="CB58" s="1292"/>
      <c r="CC58" s="1292"/>
      <c r="CD58" s="1292"/>
      <c r="CE58" s="1292"/>
      <c r="CF58" s="1292"/>
      <c r="CG58" s="1292"/>
      <c r="CH58" s="1292"/>
      <c r="CI58" s="1292"/>
      <c r="CJ58" s="1292"/>
      <c r="CK58" s="1292"/>
      <c r="CL58" s="1292"/>
      <c r="CM58" s="1292"/>
      <c r="CN58" s="1292"/>
      <c r="CO58" s="1292"/>
      <c r="CP58" s="1292"/>
      <c r="CQ58" s="1292"/>
      <c r="CS58" s="49">
        <f>SUM(CS59:CS61)</f>
        <v>0</v>
      </c>
    </row>
    <row r="59" spans="9:97" s="49" customFormat="1" ht="20.100000000000001" customHeight="1" x14ac:dyDescent="0.2">
      <c r="BR59" s="1293" t="str">
        <f>IF(作業２!F78&gt;1,IF(作業２!E10="","",作業２!E10),"")</f>
        <v/>
      </c>
      <c r="BS59" s="1293"/>
      <c r="BT59" s="1293"/>
      <c r="BU59" s="1293"/>
      <c r="BV59" s="1293"/>
      <c r="BW59" s="1293"/>
      <c r="BX59" s="1293"/>
      <c r="BY59" s="1293"/>
      <c r="BZ59" s="1293"/>
      <c r="CA59" s="1293"/>
      <c r="CB59" s="1293"/>
      <c r="CC59" s="1293"/>
      <c r="CD59" s="1293"/>
      <c r="CE59" s="1293"/>
      <c r="CF59" s="1293"/>
      <c r="CG59" s="1293"/>
      <c r="CH59" s="1293"/>
      <c r="CI59" s="1293"/>
      <c r="CJ59" s="1293"/>
      <c r="CK59" s="1293"/>
      <c r="CL59" s="1293"/>
      <c r="CM59" s="1293"/>
      <c r="CN59" s="1293"/>
      <c r="CO59" s="1293"/>
      <c r="CP59" s="1293"/>
      <c r="CQ59" s="1293"/>
      <c r="CS59" s="49">
        <f>IF(BR59="",0,1)</f>
        <v>0</v>
      </c>
    </row>
    <row r="60" spans="9:97" s="49" customFormat="1" ht="20.100000000000001" customHeight="1" x14ac:dyDescent="0.2">
      <c r="BR60" s="1293" t="str">
        <f>IF(作業２!F78&gt;1,IF(作業２!G10="","",作業２!G10),"")</f>
        <v/>
      </c>
      <c r="BS60" s="1293"/>
      <c r="BT60" s="1293"/>
      <c r="BU60" s="1293"/>
      <c r="BV60" s="1293"/>
      <c r="BW60" s="1293"/>
      <c r="BX60" s="1293"/>
      <c r="BY60" s="1293"/>
      <c r="BZ60" s="1293"/>
      <c r="CA60" s="1293"/>
      <c r="CB60" s="1293"/>
      <c r="CC60" s="1293"/>
      <c r="CD60" s="1293"/>
      <c r="CE60" s="1293"/>
      <c r="CF60" s="1293"/>
      <c r="CG60" s="1293"/>
      <c r="CH60" s="1293"/>
      <c r="CI60" s="1293"/>
      <c r="CJ60" s="1293"/>
      <c r="CK60" s="1293"/>
      <c r="CL60" s="1293"/>
      <c r="CM60" s="1293"/>
      <c r="CN60" s="1293"/>
      <c r="CO60" s="1293"/>
      <c r="CP60" s="1293"/>
      <c r="CQ60" s="1293"/>
      <c r="CS60" s="49">
        <f>IF(BR60="",0,1)</f>
        <v>0</v>
      </c>
    </row>
    <row r="61" spans="9:97" s="49" customFormat="1" ht="20.100000000000001" customHeight="1" x14ac:dyDescent="0.2">
      <c r="BR61" s="1293" t="str">
        <f>IF(作業２!F78&gt;1,IF(作業２!H10="","",作業２!H10),"")</f>
        <v/>
      </c>
      <c r="BS61" s="1293"/>
      <c r="BT61" s="1293"/>
      <c r="BU61" s="1293"/>
      <c r="BV61" s="1293"/>
      <c r="BW61" s="1293"/>
      <c r="BX61" s="1293"/>
      <c r="BY61" s="1293"/>
      <c r="BZ61" s="1293"/>
      <c r="CA61" s="1293"/>
      <c r="CB61" s="1293"/>
      <c r="CC61" s="1293"/>
      <c r="CD61" s="1293"/>
      <c r="CE61" s="1293"/>
      <c r="CF61" s="1293"/>
      <c r="CG61" s="1293"/>
      <c r="CH61" s="1293"/>
      <c r="CI61" s="1293"/>
      <c r="CJ61" s="1293"/>
      <c r="CK61" s="1293"/>
      <c r="CL61" s="1293"/>
      <c r="CM61" s="1293"/>
      <c r="CN61" s="1293"/>
      <c r="CO61" s="1293"/>
      <c r="CP61" s="1293"/>
      <c r="CQ61" s="1293"/>
      <c r="CS61" s="49">
        <f>IF(BR61="",0,1)</f>
        <v>0</v>
      </c>
    </row>
    <row r="62" spans="9:97" s="49" customFormat="1" ht="20.100000000000001" customHeight="1" x14ac:dyDescent="0.2"/>
    <row r="63" spans="9:97" s="49" customFormat="1" ht="20.100000000000001" customHeight="1" x14ac:dyDescent="0.2"/>
    <row r="64" spans="9:97" s="49" customFormat="1" ht="24.75" customHeight="1" thickBot="1" x14ac:dyDescent="0.25"/>
    <row r="65" spans="1:162" s="3" customFormat="1" ht="9.75" customHeight="1" thickTop="1" x14ac:dyDescent="0.2">
      <c r="D65" s="624" t="s">
        <v>38</v>
      </c>
      <c r="E65" s="625"/>
      <c r="F65" s="625"/>
      <c r="G65" s="625"/>
      <c r="H65" s="625"/>
      <c r="I65" s="625"/>
      <c r="J65" s="626"/>
      <c r="K65" s="1250" t="s">
        <v>23</v>
      </c>
      <c r="L65" s="625"/>
      <c r="M65" s="625"/>
      <c r="N65" s="625"/>
      <c r="O65" s="625"/>
      <c r="P65" s="626"/>
      <c r="Q65" s="1251" t="str">
        <f>IF(作業２!F19="","",作業２!F19)</f>
        <v/>
      </c>
      <c r="R65" s="1252"/>
      <c r="S65" s="1252"/>
      <c r="T65" s="1252"/>
      <c r="U65" s="1252"/>
      <c r="V65" s="1252"/>
      <c r="W65" s="1252"/>
      <c r="X65" s="1252"/>
      <c r="Y65" s="1252"/>
      <c r="Z65" s="1252"/>
      <c r="AA65" s="1252"/>
      <c r="AB65" s="1252"/>
      <c r="AC65" s="1252"/>
      <c r="AD65" s="1252"/>
      <c r="AE65" s="1252"/>
      <c r="AF65" s="1252"/>
      <c r="AG65" s="1252"/>
      <c r="AH65" s="1252"/>
      <c r="AI65" s="1252"/>
      <c r="AJ65" s="1252"/>
      <c r="AK65" s="1252"/>
      <c r="AL65" s="1252"/>
      <c r="AM65" s="1252"/>
      <c r="AN65" s="1252"/>
      <c r="AO65" s="1252"/>
      <c r="AP65" s="1253"/>
      <c r="AQ65" s="1317" t="s">
        <v>39</v>
      </c>
      <c r="AR65" s="1318"/>
      <c r="AS65" s="1318"/>
      <c r="AT65" s="1318"/>
      <c r="AU65" s="1318"/>
      <c r="AV65" s="1318"/>
      <c r="AW65" s="1319"/>
      <c r="AX65" s="1323" t="str">
        <f>IF(作業２!F21="","",作業２!F21)</f>
        <v/>
      </c>
      <c r="AY65" s="1324"/>
      <c r="AZ65" s="1324"/>
      <c r="BA65" s="1324"/>
      <c r="BB65" s="1324"/>
      <c r="BC65" s="1324"/>
      <c r="BD65" s="1324"/>
      <c r="BE65" s="1324"/>
      <c r="BF65" s="1324"/>
      <c r="BG65" s="1324"/>
      <c r="BH65" s="1324"/>
      <c r="BI65" s="1324"/>
      <c r="BJ65" s="1324"/>
      <c r="BK65" s="1324"/>
      <c r="BL65" s="1324"/>
      <c r="BM65" s="1324"/>
      <c r="BN65" s="1324"/>
      <c r="BO65" s="1324"/>
      <c r="BP65" s="1325"/>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row>
    <row r="66" spans="1:162" s="3" customFormat="1" ht="30" customHeight="1" x14ac:dyDescent="0.2">
      <c r="D66" s="582"/>
      <c r="E66" s="583"/>
      <c r="F66" s="583"/>
      <c r="G66" s="583"/>
      <c r="H66" s="583"/>
      <c r="I66" s="583"/>
      <c r="J66" s="584"/>
      <c r="K66" s="616"/>
      <c r="L66" s="583"/>
      <c r="M66" s="583"/>
      <c r="N66" s="583"/>
      <c r="O66" s="583"/>
      <c r="P66" s="584"/>
      <c r="Q66" s="1254"/>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6"/>
      <c r="AQ66" s="1320"/>
      <c r="AR66" s="1321"/>
      <c r="AS66" s="1321"/>
      <c r="AT66" s="1321"/>
      <c r="AU66" s="1321"/>
      <c r="AV66" s="1321"/>
      <c r="AW66" s="1322"/>
      <c r="AX66" s="1326"/>
      <c r="AY66" s="1327"/>
      <c r="AZ66" s="1327"/>
      <c r="BA66" s="1327"/>
      <c r="BB66" s="1327"/>
      <c r="BC66" s="1327"/>
      <c r="BD66" s="1327"/>
      <c r="BE66" s="1327"/>
      <c r="BF66" s="1327"/>
      <c r="BG66" s="1327"/>
      <c r="BH66" s="1327"/>
      <c r="BI66" s="1327"/>
      <c r="BJ66" s="1327"/>
      <c r="BK66" s="1327"/>
      <c r="BL66" s="1327"/>
      <c r="BM66" s="1327"/>
      <c r="BN66" s="1327"/>
      <c r="BO66" s="1327"/>
      <c r="BP66" s="1328"/>
      <c r="BR66" s="1306" t="s">
        <v>58</v>
      </c>
      <c r="BS66" s="1307"/>
      <c r="BT66" s="1307"/>
      <c r="BU66" s="1307"/>
      <c r="BV66" s="1307"/>
      <c r="BW66" s="1307"/>
      <c r="BX66" s="1307"/>
      <c r="BY66" s="1307"/>
      <c r="BZ66" s="1307"/>
      <c r="CA66" s="1308"/>
      <c r="CB66" s="1453" t="str">
        <f>IF(作業２!F15="","",IF(L22="","",IF((作業２!$I$76&gt;0),CONCATENATE(VLOOKUP(作業２!F15,作業２!H147:I193,2,FALSE),"L"),"")))</f>
        <v/>
      </c>
      <c r="CC66" s="1454"/>
      <c r="CD66" s="1454"/>
      <c r="CE66" s="1454"/>
      <c r="CF66" s="1454"/>
      <c r="CG66" s="1454"/>
      <c r="CH66" s="1454"/>
      <c r="CI66" s="1454"/>
      <c r="CJ66" s="1298"/>
      <c r="CK66" s="1298"/>
      <c r="CL66" s="1298"/>
      <c r="CM66" s="1298"/>
      <c r="CN66" s="1298"/>
      <c r="CO66" s="1298"/>
      <c r="CP66" s="1298"/>
      <c r="CQ66" s="129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row>
    <row r="67" spans="1:162" s="3" customFormat="1" ht="29.25" customHeight="1" x14ac:dyDescent="0.2">
      <c r="D67" s="582"/>
      <c r="E67" s="583"/>
      <c r="F67" s="583"/>
      <c r="G67" s="583"/>
      <c r="H67" s="583"/>
      <c r="I67" s="583"/>
      <c r="J67" s="584"/>
      <c r="K67" s="615" t="s">
        <v>24</v>
      </c>
      <c r="L67" s="580"/>
      <c r="M67" s="580"/>
      <c r="N67" s="580"/>
      <c r="O67" s="580"/>
      <c r="P67" s="581"/>
      <c r="Q67" s="1329" t="str">
        <f>IF(作業２!F20="","",作業２!F20)</f>
        <v/>
      </c>
      <c r="R67" s="1330"/>
      <c r="S67" s="1330"/>
      <c r="T67" s="1330"/>
      <c r="U67" s="1330"/>
      <c r="V67" s="1330"/>
      <c r="W67" s="1330"/>
      <c r="X67" s="1330"/>
      <c r="Y67" s="1330"/>
      <c r="Z67" s="1330"/>
      <c r="AA67" s="1330"/>
      <c r="AB67" s="1330"/>
      <c r="AC67" s="1330"/>
      <c r="AD67" s="1330"/>
      <c r="AE67" s="1330"/>
      <c r="AF67" s="1330"/>
      <c r="AG67" s="1330"/>
      <c r="AH67" s="1330"/>
      <c r="AI67" s="1330"/>
      <c r="AJ67" s="1330"/>
      <c r="AK67" s="1330"/>
      <c r="AL67" s="1330"/>
      <c r="AM67" s="1330"/>
      <c r="AN67" s="1330"/>
      <c r="AO67" s="1330"/>
      <c r="AP67" s="1331"/>
      <c r="AQ67" s="1335" t="s">
        <v>47</v>
      </c>
      <c r="AR67" s="1336"/>
      <c r="AS67" s="1336"/>
      <c r="AT67" s="1336"/>
      <c r="AU67" s="1336"/>
      <c r="AV67" s="1336"/>
      <c r="AW67" s="1337"/>
      <c r="AX67" s="1162" t="str">
        <f>IF(作業２!F22="","",作業２!F22)</f>
        <v/>
      </c>
      <c r="AY67" s="1163"/>
      <c r="AZ67" s="1163"/>
      <c r="BA67" s="1163"/>
      <c r="BB67" s="1163"/>
      <c r="BC67" s="1163"/>
      <c r="BD67" s="1163"/>
      <c r="BE67" s="1163"/>
      <c r="BF67" s="1163"/>
      <c r="BG67" s="1163"/>
      <c r="BH67" s="1163"/>
      <c r="BI67" s="1163"/>
      <c r="BJ67" s="1163"/>
      <c r="BK67" s="1163"/>
      <c r="BL67" s="1163"/>
      <c r="BM67" s="1163"/>
      <c r="BN67" s="1163"/>
      <c r="BO67" s="1163"/>
      <c r="BP67" s="1164"/>
      <c r="BR67" s="1309"/>
      <c r="BS67" s="1310"/>
      <c r="BT67" s="1310"/>
      <c r="BU67" s="1310"/>
      <c r="BV67" s="1310"/>
      <c r="BW67" s="1310"/>
      <c r="BX67" s="1310"/>
      <c r="BY67" s="1310"/>
      <c r="BZ67" s="1310"/>
      <c r="CA67" s="1311"/>
      <c r="CB67" s="1455"/>
      <c r="CC67" s="1456"/>
      <c r="CD67" s="1456"/>
      <c r="CE67" s="1456"/>
      <c r="CF67" s="1456"/>
      <c r="CG67" s="1456"/>
      <c r="CH67" s="1456"/>
      <c r="CI67" s="1456"/>
      <c r="CJ67" s="1300"/>
      <c r="CK67" s="1300"/>
      <c r="CL67" s="1300"/>
      <c r="CM67" s="1300"/>
      <c r="CN67" s="1300"/>
      <c r="CO67" s="1300"/>
      <c r="CP67" s="1300"/>
      <c r="CQ67" s="1301"/>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row>
    <row r="68" spans="1:162" s="3" customFormat="1" ht="15" customHeight="1" thickBot="1" x14ac:dyDescent="0.25">
      <c r="D68" s="1249"/>
      <c r="E68" s="1169"/>
      <c r="F68" s="1169"/>
      <c r="G68" s="1169"/>
      <c r="H68" s="1169"/>
      <c r="I68" s="1169"/>
      <c r="J68" s="1170"/>
      <c r="K68" s="1168"/>
      <c r="L68" s="1169"/>
      <c r="M68" s="1169"/>
      <c r="N68" s="1169"/>
      <c r="O68" s="1169"/>
      <c r="P68" s="1170"/>
      <c r="Q68" s="1332"/>
      <c r="R68" s="1333"/>
      <c r="S68" s="1333"/>
      <c r="T68" s="1333"/>
      <c r="U68" s="1333"/>
      <c r="V68" s="1333"/>
      <c r="W68" s="1333"/>
      <c r="X68" s="1333"/>
      <c r="Y68" s="1333"/>
      <c r="Z68" s="1333"/>
      <c r="AA68" s="1333"/>
      <c r="AB68" s="1333"/>
      <c r="AC68" s="1333"/>
      <c r="AD68" s="1333"/>
      <c r="AE68" s="1333"/>
      <c r="AF68" s="1333"/>
      <c r="AG68" s="1333"/>
      <c r="AH68" s="1333"/>
      <c r="AI68" s="1333"/>
      <c r="AJ68" s="1333"/>
      <c r="AK68" s="1333"/>
      <c r="AL68" s="1333"/>
      <c r="AM68" s="1333"/>
      <c r="AN68" s="1333"/>
      <c r="AO68" s="1333"/>
      <c r="AP68" s="1334"/>
      <c r="AQ68" s="1338"/>
      <c r="AR68" s="1339"/>
      <c r="AS68" s="1339"/>
      <c r="AT68" s="1339"/>
      <c r="AU68" s="1339"/>
      <c r="AV68" s="1339"/>
      <c r="AW68" s="1340"/>
      <c r="AX68" s="1165"/>
      <c r="AY68" s="1166"/>
      <c r="AZ68" s="1166"/>
      <c r="BA68" s="1166"/>
      <c r="BB68" s="1166"/>
      <c r="BC68" s="1166"/>
      <c r="BD68" s="1166"/>
      <c r="BE68" s="1166"/>
      <c r="BF68" s="1166"/>
      <c r="BG68" s="1166"/>
      <c r="BH68" s="1166"/>
      <c r="BI68" s="1166"/>
      <c r="BJ68" s="1166"/>
      <c r="BK68" s="1166"/>
      <c r="BL68" s="1166"/>
      <c r="BM68" s="1166"/>
      <c r="BN68" s="1166"/>
      <c r="BO68" s="1166"/>
      <c r="BP68" s="1167"/>
      <c r="BR68" s="4"/>
      <c r="BS68" s="4"/>
      <c r="BT68" s="4"/>
      <c r="BU68" s="4"/>
      <c r="BV68" s="4"/>
      <c r="BW68" s="4"/>
      <c r="BX68" s="4"/>
      <c r="BY68" s="4"/>
      <c r="BZ68" s="4"/>
      <c r="CA68" s="4"/>
      <c r="CB68" s="4"/>
      <c r="CC68" s="4"/>
      <c r="CD68" s="4"/>
      <c r="CE68" s="4"/>
      <c r="CF68" s="4"/>
      <c r="CG68" s="4"/>
      <c r="CH68" s="586" t="str">
        <f>作業２!C73</f>
        <v>20240229NK</v>
      </c>
      <c r="CI68" s="586"/>
      <c r="CJ68" s="586"/>
      <c r="CK68" s="586"/>
      <c r="CL68" s="586"/>
      <c r="CM68" s="586"/>
      <c r="CN68" s="586"/>
      <c r="CO68" s="586"/>
      <c r="CP68" s="586"/>
      <c r="CQ68" s="586"/>
      <c r="CR68" s="586"/>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row>
    <row r="69" spans="1:162" s="3" customFormat="1" ht="16.5" customHeight="1" thickTop="1" x14ac:dyDescent="0.2">
      <c r="E69" s="15"/>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7"/>
    </row>
    <row r="70" spans="1:162" ht="9.75" customHeight="1" x14ac:dyDescent="0.2">
      <c r="BR70" s="49"/>
      <c r="BS70" s="49"/>
      <c r="BT70" s="49"/>
      <c r="BU70" s="49"/>
      <c r="BV70" s="49"/>
      <c r="BW70" s="49"/>
      <c r="BX70" s="4"/>
      <c r="BY70" s="4"/>
      <c r="BZ70" s="4"/>
      <c r="CA70" s="4"/>
      <c r="CB70" s="4"/>
      <c r="CC70" s="4"/>
      <c r="CD70" s="4"/>
      <c r="CE70" s="4"/>
      <c r="CF70" s="4"/>
      <c r="CG70" s="4"/>
      <c r="CH70" s="4"/>
      <c r="CI70" s="4"/>
      <c r="CJ70" s="4"/>
      <c r="CK70" s="4"/>
      <c r="CL70" s="4"/>
      <c r="CM70" s="4"/>
      <c r="CN70" s="4"/>
      <c r="CO70" s="4"/>
      <c r="CP70" s="4"/>
      <c r="CQ70" s="49"/>
      <c r="CR70" s="4"/>
    </row>
    <row r="71" spans="1:162" ht="24.75" customHeight="1" x14ac:dyDescent="0.2">
      <c r="E71" s="21"/>
      <c r="F71" s="21"/>
      <c r="G71" s="21"/>
      <c r="H71" s="21"/>
      <c r="I71" s="21"/>
      <c r="J71" s="21"/>
      <c r="K71" s="21"/>
      <c r="L71" s="7"/>
      <c r="M71" s="21"/>
      <c r="N71" s="21"/>
      <c r="O71" s="21"/>
      <c r="P71" s="21"/>
      <c r="Q71" s="21"/>
      <c r="R71" s="21"/>
      <c r="S71" s="21"/>
      <c r="T71" s="21"/>
      <c r="U71" s="21"/>
      <c r="V71" s="21"/>
      <c r="W71" s="21"/>
      <c r="X71" s="21"/>
      <c r="Y71" s="21"/>
      <c r="Z71" s="21"/>
      <c r="AA71" s="21"/>
      <c r="AB71" s="21"/>
      <c r="AC71" s="21"/>
      <c r="AD71" s="21"/>
      <c r="AE71" s="21"/>
      <c r="AI71" s="5" t="s">
        <v>151</v>
      </c>
      <c r="AJ71" s="206"/>
      <c r="AK71" s="206"/>
      <c r="AL71" s="206"/>
      <c r="AM71" s="206"/>
      <c r="AN71" s="206"/>
      <c r="AO71" s="206"/>
      <c r="AP71" s="206"/>
      <c r="AQ71" s="206"/>
      <c r="AR71" s="206"/>
      <c r="AS71" s="206"/>
      <c r="AT71" s="206"/>
      <c r="AU71" s="206"/>
      <c r="AV71" s="206"/>
      <c r="AW71" s="206"/>
      <c r="AX71" s="206"/>
      <c r="AY71" s="206"/>
      <c r="AZ71" s="206"/>
      <c r="BA71" s="206"/>
      <c r="BB71" s="206"/>
      <c r="BC71" s="206"/>
      <c r="BD71" s="206"/>
      <c r="BE71" s="206"/>
      <c r="BF71" s="206"/>
      <c r="BG71" s="206"/>
      <c r="BH71" s="206"/>
      <c r="BI71" s="206"/>
      <c r="BJ71" s="206"/>
      <c r="BK71" s="206"/>
      <c r="BL71" s="206"/>
      <c r="BM71" s="206"/>
      <c r="BN71" s="206"/>
      <c r="BO71" s="206"/>
      <c r="BP71" s="206"/>
      <c r="BQ71" s="206"/>
      <c r="BR71" s="206"/>
      <c r="BS71" s="206"/>
      <c r="BT71" s="21"/>
      <c r="BU71" s="21"/>
      <c r="BV71" s="21"/>
      <c r="BW71" s="1"/>
      <c r="BX71" s="1"/>
      <c r="BY71" s="1"/>
      <c r="BZ71" s="23"/>
      <c r="CA71" s="23"/>
      <c r="CB71" s="23"/>
    </row>
    <row r="72" spans="1:162" ht="24.75" customHeight="1" thickBot="1" x14ac:dyDescent="0.25">
      <c r="E72" s="21"/>
      <c r="F72" s="21"/>
      <c r="G72" s="21"/>
      <c r="H72" s="21"/>
      <c r="I72" s="21"/>
      <c r="J72" s="21"/>
      <c r="K72" s="21"/>
      <c r="L72" s="7"/>
      <c r="M72" s="21"/>
      <c r="N72" s="21"/>
      <c r="O72" s="21"/>
      <c r="P72" s="21"/>
      <c r="Q72" s="21"/>
      <c r="R72" s="21"/>
      <c r="S72" s="21"/>
      <c r="T72" s="21"/>
      <c r="U72" s="21"/>
      <c r="V72" s="21"/>
      <c r="W72" s="21"/>
      <c r="X72" s="21"/>
      <c r="Y72" s="21"/>
      <c r="Z72" s="21"/>
      <c r="AA72" s="21"/>
      <c r="AB72" s="21"/>
      <c r="AC72" s="21"/>
      <c r="AD72" s="21"/>
      <c r="AE72" s="21"/>
      <c r="AI72" s="783" t="s">
        <v>590</v>
      </c>
      <c r="AJ72" s="784"/>
      <c r="AK72" s="784"/>
      <c r="AL72" s="784"/>
      <c r="AM72" s="784"/>
      <c r="AN72" s="784"/>
      <c r="AO72" s="784"/>
      <c r="AP72" s="784"/>
      <c r="AQ72" s="784"/>
      <c r="AR72" s="784"/>
      <c r="AS72" s="784"/>
      <c r="AT72" s="784"/>
      <c r="AU72" s="784"/>
      <c r="AV72" s="784"/>
      <c r="AW72" s="784"/>
      <c r="AX72" s="784"/>
      <c r="AY72" s="784"/>
      <c r="AZ72" s="784"/>
      <c r="BA72" s="784"/>
      <c r="BB72" s="784"/>
      <c r="BC72" s="784"/>
      <c r="BD72" s="784"/>
      <c r="BE72" s="784"/>
      <c r="BF72" s="784"/>
      <c r="BG72" s="784"/>
      <c r="BH72" s="784"/>
      <c r="BI72" s="784"/>
      <c r="BJ72" s="784"/>
      <c r="BK72" s="784"/>
      <c r="BL72" s="784"/>
      <c r="BM72" s="784"/>
      <c r="BN72" s="784"/>
      <c r="BO72" s="784"/>
      <c r="BP72" s="784"/>
      <c r="BQ72" s="784"/>
      <c r="BR72" s="784"/>
      <c r="BS72" s="784"/>
      <c r="BT72" s="21"/>
      <c r="BU72" s="21"/>
      <c r="BV72" s="21"/>
      <c r="BW72" s="21"/>
      <c r="BX72" s="21"/>
      <c r="BY72" s="1"/>
      <c r="BZ72" s="1282" t="s">
        <v>150</v>
      </c>
      <c r="CA72" s="1282"/>
      <c r="CB72" s="1282"/>
      <c r="CC72" s="1282"/>
      <c r="CD72" s="1282"/>
      <c r="CE72" s="1282"/>
      <c r="CF72" s="1282"/>
      <c r="CG72" s="1282"/>
      <c r="CH72" s="1282"/>
      <c r="CI72" s="1282"/>
      <c r="CJ72" s="1282"/>
      <c r="CK72" s="1282"/>
      <c r="CL72" s="1282"/>
      <c r="CM72" s="1282"/>
      <c r="CN72" s="1282"/>
      <c r="CO72" s="1282"/>
      <c r="CP72" s="1282"/>
      <c r="CQ72" s="1282"/>
      <c r="CR72" s="1282"/>
    </row>
    <row r="73" spans="1:162" ht="24.75" customHeight="1" thickTop="1" x14ac:dyDescent="0.2">
      <c r="E73" s="970" t="s">
        <v>505</v>
      </c>
      <c r="F73" s="971"/>
      <c r="G73" s="971"/>
      <c r="H73" s="971"/>
      <c r="I73" s="971"/>
      <c r="J73" s="971"/>
      <c r="K73" s="971"/>
      <c r="L73" s="971"/>
      <c r="M73" s="971"/>
      <c r="N73" s="971"/>
      <c r="O73" s="971"/>
      <c r="P73" s="971"/>
      <c r="Q73" s="971"/>
      <c r="R73" s="971"/>
      <c r="S73" s="971"/>
      <c r="T73" s="971"/>
      <c r="U73" s="971"/>
      <c r="V73" s="971"/>
      <c r="W73" s="971"/>
      <c r="X73" s="971"/>
      <c r="Y73" s="971"/>
      <c r="Z73" s="971"/>
      <c r="AA73" s="971"/>
      <c r="AB73" s="971"/>
      <c r="AC73" s="971"/>
      <c r="AD73" s="971"/>
      <c r="AE73" s="971"/>
      <c r="AF73" s="971"/>
      <c r="AG73" s="971"/>
      <c r="AH73" s="971"/>
      <c r="AI73" s="971"/>
      <c r="AJ73" s="971"/>
      <c r="AK73" s="971"/>
      <c r="AL73" s="971"/>
      <c r="AM73" s="971"/>
      <c r="AN73" s="971"/>
      <c r="AO73" s="971"/>
      <c r="AP73" s="972"/>
      <c r="AQ73" s="201"/>
      <c r="AR73" s="201"/>
      <c r="AS73" s="201"/>
      <c r="AT73" s="201"/>
      <c r="AU73" s="201"/>
      <c r="AV73" s="1275" t="str">
        <f ca="1">IF(作業２!F75=1,作業２!F74,"")</f>
        <v/>
      </c>
      <c r="AW73" s="1275"/>
      <c r="AX73" s="1275"/>
      <c r="AY73" s="1275"/>
      <c r="AZ73" s="1275"/>
      <c r="BA73" s="1275"/>
      <c r="BB73" s="1275"/>
      <c r="BC73" s="1275"/>
      <c r="BD73" s="1275"/>
      <c r="BE73" s="1275"/>
      <c r="BF73" s="1275"/>
      <c r="BG73" s="1275"/>
      <c r="BH73" s="1275"/>
      <c r="BI73" s="1275"/>
      <c r="BJ73" s="1275"/>
      <c r="BK73" s="1275"/>
      <c r="BL73" s="1275"/>
      <c r="BM73" s="1275"/>
      <c r="BN73" s="1275"/>
      <c r="BO73" s="1275"/>
      <c r="BP73" s="1275"/>
      <c r="BQ73" s="1275"/>
      <c r="BR73" s="1275"/>
      <c r="BS73" s="1275"/>
      <c r="BT73" s="1275"/>
      <c r="BU73" s="1275"/>
      <c r="BV73" s="21"/>
      <c r="BW73" s="21"/>
      <c r="BX73" s="21"/>
      <c r="BY73" s="1"/>
      <c r="BZ73" s="1283" t="s">
        <v>0</v>
      </c>
      <c r="CA73" s="1284"/>
      <c r="CB73" s="1284"/>
      <c r="CC73" s="1284"/>
      <c r="CD73" s="1284"/>
      <c r="CE73" s="1284"/>
      <c r="CF73" s="1284"/>
      <c r="CG73" s="1284"/>
      <c r="CH73" s="1284"/>
      <c r="CI73" s="1284"/>
      <c r="CJ73" s="1284"/>
      <c r="CK73" s="1284"/>
      <c r="CL73" s="1284"/>
      <c r="CM73" s="1284"/>
      <c r="CN73" s="1284"/>
      <c r="CO73" s="1284"/>
      <c r="CP73" s="1284"/>
      <c r="CQ73" s="1284"/>
      <c r="CR73" s="1285"/>
    </row>
    <row r="74" spans="1:162" ht="39" customHeight="1" x14ac:dyDescent="0.2">
      <c r="E74" s="1276" t="str">
        <f>IF(L14="","",L14)</f>
        <v/>
      </c>
      <c r="F74" s="1277"/>
      <c r="G74" s="1277"/>
      <c r="H74" s="1277"/>
      <c r="I74" s="1277"/>
      <c r="J74" s="1277"/>
      <c r="K74" s="1277"/>
      <c r="L74" s="1277"/>
      <c r="M74" s="1277"/>
      <c r="N74" s="1277"/>
      <c r="O74" s="1277"/>
      <c r="P74" s="1277"/>
      <c r="Q74" s="1277"/>
      <c r="R74" s="1277"/>
      <c r="S74" s="1277"/>
      <c r="T74" s="1277"/>
      <c r="U74" s="1277"/>
      <c r="V74" s="1277"/>
      <c r="W74" s="1277"/>
      <c r="X74" s="1277"/>
      <c r="Y74" s="1277"/>
      <c r="Z74" s="1277"/>
      <c r="AA74" s="1277"/>
      <c r="AB74" s="1277"/>
      <c r="AC74" s="1277"/>
      <c r="AD74" s="1277"/>
      <c r="AE74" s="1277"/>
      <c r="AF74" s="1277"/>
      <c r="AG74" s="1277"/>
      <c r="AH74" s="1277"/>
      <c r="AI74" s="1277"/>
      <c r="AJ74" s="1277"/>
      <c r="AK74" s="1277"/>
      <c r="AL74" s="1277"/>
      <c r="AM74" s="1277"/>
      <c r="AN74" s="1277"/>
      <c r="AO74" s="1277"/>
      <c r="AP74" s="1278"/>
      <c r="AQ74" s="49"/>
      <c r="AR74" s="49"/>
      <c r="AS74" s="49"/>
      <c r="AT74" s="49"/>
      <c r="AU74" s="49"/>
      <c r="AV74" s="1275"/>
      <c r="AW74" s="1275"/>
      <c r="AX74" s="1275"/>
      <c r="AY74" s="1275"/>
      <c r="AZ74" s="1275"/>
      <c r="BA74" s="1275"/>
      <c r="BB74" s="1275"/>
      <c r="BC74" s="1275"/>
      <c r="BD74" s="1275"/>
      <c r="BE74" s="1275"/>
      <c r="BF74" s="1275"/>
      <c r="BG74" s="1275"/>
      <c r="BH74" s="1275"/>
      <c r="BI74" s="1275"/>
      <c r="BJ74" s="1275"/>
      <c r="BK74" s="1275"/>
      <c r="BL74" s="1275"/>
      <c r="BM74" s="1275"/>
      <c r="BN74" s="1275"/>
      <c r="BO74" s="1275"/>
      <c r="BP74" s="1275"/>
      <c r="BQ74" s="1275"/>
      <c r="BR74" s="1275"/>
      <c r="BS74" s="1275"/>
      <c r="BT74" s="1275"/>
      <c r="BU74" s="1275"/>
      <c r="BZ74" s="1286"/>
      <c r="CA74" s="1287"/>
      <c r="CB74" s="1287"/>
      <c r="CC74" s="1287"/>
      <c r="CD74" s="1287"/>
      <c r="CE74" s="1287"/>
      <c r="CF74" s="1287"/>
      <c r="CG74" s="1287"/>
      <c r="CH74" s="1287"/>
      <c r="CI74" s="1287"/>
      <c r="CJ74" s="1287"/>
      <c r="CK74" s="1287"/>
      <c r="CL74" s="1287"/>
      <c r="CM74" s="1287"/>
      <c r="CN74" s="1287"/>
      <c r="CO74" s="1287"/>
      <c r="CP74" s="1287"/>
      <c r="CQ74" s="1287"/>
      <c r="CR74" s="1288"/>
    </row>
    <row r="75" spans="1:162" ht="15" customHeight="1" thickBot="1" x14ac:dyDescent="0.25">
      <c r="E75" s="1279"/>
      <c r="F75" s="1280"/>
      <c r="G75" s="1280"/>
      <c r="H75" s="1280"/>
      <c r="I75" s="1280"/>
      <c r="J75" s="1280"/>
      <c r="K75" s="1280"/>
      <c r="L75" s="1280"/>
      <c r="M75" s="1280"/>
      <c r="N75" s="1280"/>
      <c r="O75" s="1280"/>
      <c r="P75" s="1280"/>
      <c r="Q75" s="1280"/>
      <c r="R75" s="1280"/>
      <c r="S75" s="1280"/>
      <c r="T75" s="1280"/>
      <c r="U75" s="1280"/>
      <c r="V75" s="1280"/>
      <c r="W75" s="1280"/>
      <c r="X75" s="1280"/>
      <c r="Y75" s="1280"/>
      <c r="Z75" s="1280"/>
      <c r="AA75" s="1280"/>
      <c r="AB75" s="1280"/>
      <c r="AC75" s="1280"/>
      <c r="AD75" s="1280"/>
      <c r="AE75" s="1280"/>
      <c r="AF75" s="1280"/>
      <c r="AG75" s="1280"/>
      <c r="AH75" s="1280"/>
      <c r="AI75" s="1280"/>
      <c r="AJ75" s="1280"/>
      <c r="AK75" s="1280"/>
      <c r="AL75" s="1280"/>
      <c r="AM75" s="1280"/>
      <c r="AN75" s="1280"/>
      <c r="AO75" s="1280"/>
      <c r="AP75" s="1281"/>
      <c r="AQ75" s="49"/>
      <c r="AR75" s="49"/>
      <c r="AS75" s="49"/>
      <c r="AT75" s="49"/>
      <c r="AU75" s="49"/>
      <c r="AV75" s="1275"/>
      <c r="AW75" s="1275"/>
      <c r="AX75" s="1275"/>
      <c r="AY75" s="1275"/>
      <c r="AZ75" s="1275"/>
      <c r="BA75" s="1275"/>
      <c r="BB75" s="1275"/>
      <c r="BC75" s="1275"/>
      <c r="BD75" s="1275"/>
      <c r="BE75" s="1275"/>
      <c r="BF75" s="1275"/>
      <c r="BG75" s="1275"/>
      <c r="BH75" s="1275"/>
      <c r="BI75" s="1275"/>
      <c r="BJ75" s="1275"/>
      <c r="BK75" s="1275"/>
      <c r="BL75" s="1275"/>
      <c r="BM75" s="1275"/>
      <c r="BN75" s="1275"/>
      <c r="BO75" s="1275"/>
      <c r="BP75" s="1275"/>
      <c r="BQ75" s="1275"/>
      <c r="BR75" s="1275"/>
      <c r="BS75" s="1275"/>
      <c r="BT75" s="1275"/>
      <c r="BU75" s="1275"/>
    </row>
    <row r="76" spans="1:162" s="3" customFormat="1" ht="15" customHeight="1" thickTop="1" thickBot="1" x14ac:dyDescent="0.25">
      <c r="A76" s="4"/>
      <c r="B76" s="4"/>
      <c r="C76" s="4"/>
      <c r="BI76" s="782" t="str">
        <f ca="1">CONCATENATE("（",作業２!$C$52,作業２!$C$47,"年4月1日～",作業２!$C$56,作業２!$C$49,"年3月31日　単位：円）")</f>
        <v>（令和5年4月1日～令和6年3月31日　単位：円）</v>
      </c>
      <c r="BJ76" s="782"/>
      <c r="BK76" s="782"/>
      <c r="BL76" s="782"/>
      <c r="BM76" s="782"/>
      <c r="BN76" s="782"/>
      <c r="BO76" s="782"/>
      <c r="BP76" s="782"/>
      <c r="BQ76" s="782"/>
      <c r="BR76" s="782"/>
      <c r="BS76" s="782"/>
      <c r="BT76" s="782"/>
      <c r="BU76" s="782"/>
      <c r="BV76" s="782"/>
      <c r="BW76" s="782"/>
      <c r="BX76" s="782"/>
      <c r="BY76" s="782"/>
      <c r="BZ76" s="782"/>
      <c r="CA76" s="782"/>
      <c r="CB76" s="782"/>
      <c r="CC76" s="782"/>
      <c r="CD76" s="782"/>
      <c r="CE76" s="782"/>
      <c r="CF76" s="782"/>
      <c r="CG76" s="782"/>
      <c r="CH76" s="782"/>
      <c r="CI76" s="782"/>
      <c r="CJ76" s="782"/>
      <c r="CK76" s="782"/>
      <c r="CL76" s="782"/>
      <c r="CM76" s="782"/>
      <c r="CN76" s="782"/>
      <c r="CO76" s="782"/>
      <c r="CP76" s="782"/>
      <c r="CQ76" s="782"/>
      <c r="CR76" s="782"/>
      <c r="CS76" s="4"/>
    </row>
    <row r="77" spans="1:162" s="3" customFormat="1" ht="20.100000000000001" customHeight="1" thickTop="1" x14ac:dyDescent="0.2">
      <c r="A77" s="4"/>
      <c r="B77" s="4"/>
      <c r="C77" s="4"/>
      <c r="E77" s="865" t="s">
        <v>153</v>
      </c>
      <c r="F77" s="866"/>
      <c r="G77" s="866"/>
      <c r="H77" s="866"/>
      <c r="I77" s="866"/>
      <c r="J77" s="866"/>
      <c r="K77" s="866"/>
      <c r="L77" s="866"/>
      <c r="M77" s="866"/>
      <c r="N77" s="866"/>
      <c r="O77" s="866"/>
      <c r="P77" s="866"/>
      <c r="Q77" s="866"/>
      <c r="R77" s="866"/>
      <c r="S77" s="866"/>
      <c r="T77" s="866"/>
      <c r="U77" s="866"/>
      <c r="V77" s="866"/>
      <c r="W77" s="866"/>
      <c r="X77" s="867"/>
      <c r="Y77" s="694" t="s">
        <v>181</v>
      </c>
      <c r="Z77" s="695"/>
      <c r="AA77" s="695"/>
      <c r="AB77" s="695"/>
      <c r="AC77" s="695"/>
      <c r="AD77" s="695"/>
      <c r="AE77" s="695"/>
      <c r="AF77" s="695"/>
      <c r="AG77" s="695"/>
      <c r="AH77" s="695"/>
      <c r="AI77" s="695"/>
      <c r="AJ77" s="695"/>
      <c r="AK77" s="695"/>
      <c r="AL77" s="695"/>
      <c r="AM77" s="695"/>
      <c r="AN77" s="695"/>
      <c r="AO77" s="695"/>
      <c r="AP77" s="696"/>
      <c r="AQ77" s="700"/>
      <c r="AR77" s="701"/>
      <c r="AS77" s="701"/>
      <c r="AT77" s="701"/>
      <c r="AU77" s="701"/>
      <c r="AV77" s="701"/>
      <c r="AW77" s="701"/>
      <c r="AX77" s="701"/>
      <c r="AY77" s="701"/>
      <c r="AZ77" s="701"/>
      <c r="BA77" s="701"/>
      <c r="BB77" s="701"/>
      <c r="BC77" s="701"/>
      <c r="BD77" s="701"/>
      <c r="BE77" s="701"/>
      <c r="BF77" s="701"/>
      <c r="BG77" s="701"/>
      <c r="BH77" s="702"/>
      <c r="BI77" s="706" t="s">
        <v>180</v>
      </c>
      <c r="BJ77" s="707"/>
      <c r="BK77" s="707"/>
      <c r="BL77" s="707"/>
      <c r="BM77" s="707"/>
      <c r="BN77" s="707"/>
      <c r="BO77" s="707"/>
      <c r="BP77" s="707"/>
      <c r="BQ77" s="707"/>
      <c r="BR77" s="707"/>
      <c r="BS77" s="707"/>
      <c r="BT77" s="707"/>
      <c r="BU77" s="707"/>
      <c r="BV77" s="707"/>
      <c r="BW77" s="707"/>
      <c r="BX77" s="707"/>
      <c r="BY77" s="707"/>
      <c r="BZ77" s="708"/>
      <c r="CA77" s="709"/>
      <c r="CB77" s="710"/>
      <c r="CC77" s="710"/>
      <c r="CD77" s="710"/>
      <c r="CE77" s="710"/>
      <c r="CF77" s="710"/>
      <c r="CG77" s="710"/>
      <c r="CH77" s="710"/>
      <c r="CI77" s="710"/>
      <c r="CJ77" s="710"/>
      <c r="CK77" s="710"/>
      <c r="CL77" s="710"/>
      <c r="CM77" s="710"/>
      <c r="CN77" s="710"/>
      <c r="CO77" s="710"/>
      <c r="CP77" s="710"/>
      <c r="CQ77" s="710"/>
      <c r="CR77" s="711"/>
      <c r="CS77" s="4"/>
    </row>
    <row r="78" spans="1:162" s="3" customFormat="1" ht="20.100000000000001" customHeight="1" x14ac:dyDescent="0.2">
      <c r="A78" s="4"/>
      <c r="B78" s="4"/>
      <c r="C78" s="4"/>
      <c r="E78" s="868"/>
      <c r="F78" s="869"/>
      <c r="G78" s="869"/>
      <c r="H78" s="869"/>
      <c r="I78" s="869"/>
      <c r="J78" s="869"/>
      <c r="K78" s="869"/>
      <c r="L78" s="869"/>
      <c r="M78" s="869"/>
      <c r="N78" s="869"/>
      <c r="O78" s="869"/>
      <c r="P78" s="869"/>
      <c r="Q78" s="869"/>
      <c r="R78" s="869"/>
      <c r="S78" s="869"/>
      <c r="T78" s="869"/>
      <c r="U78" s="869"/>
      <c r="V78" s="869"/>
      <c r="W78" s="869"/>
      <c r="X78" s="870"/>
      <c r="Y78" s="697"/>
      <c r="Z78" s="698"/>
      <c r="AA78" s="698"/>
      <c r="AB78" s="698"/>
      <c r="AC78" s="698"/>
      <c r="AD78" s="698"/>
      <c r="AE78" s="698"/>
      <c r="AF78" s="698"/>
      <c r="AG78" s="698"/>
      <c r="AH78" s="698"/>
      <c r="AI78" s="698"/>
      <c r="AJ78" s="698"/>
      <c r="AK78" s="698"/>
      <c r="AL78" s="698"/>
      <c r="AM78" s="698"/>
      <c r="AN78" s="698"/>
      <c r="AO78" s="698"/>
      <c r="AP78" s="699"/>
      <c r="AQ78" s="703"/>
      <c r="AR78" s="704"/>
      <c r="AS78" s="704"/>
      <c r="AT78" s="704"/>
      <c r="AU78" s="704"/>
      <c r="AV78" s="704"/>
      <c r="AW78" s="704"/>
      <c r="AX78" s="704"/>
      <c r="AY78" s="704"/>
      <c r="AZ78" s="704"/>
      <c r="BA78" s="704"/>
      <c r="BB78" s="704"/>
      <c r="BC78" s="704"/>
      <c r="BD78" s="704"/>
      <c r="BE78" s="704"/>
      <c r="BF78" s="704"/>
      <c r="BG78" s="704"/>
      <c r="BH78" s="705"/>
      <c r="BI78" s="712" t="str">
        <f>IF(L22="","",L22)</f>
        <v/>
      </c>
      <c r="BJ78" s="713"/>
      <c r="BK78" s="713"/>
      <c r="BL78" s="713"/>
      <c r="BM78" s="713"/>
      <c r="BN78" s="713"/>
      <c r="BO78" s="713"/>
      <c r="BP78" s="713"/>
      <c r="BQ78" s="713"/>
      <c r="BR78" s="713"/>
      <c r="BS78" s="713"/>
      <c r="BT78" s="713"/>
      <c r="BU78" s="713"/>
      <c r="BV78" s="713"/>
      <c r="BW78" s="713"/>
      <c r="BX78" s="713"/>
      <c r="BY78" s="713"/>
      <c r="BZ78" s="714"/>
      <c r="CA78" s="718"/>
      <c r="CB78" s="719"/>
      <c r="CC78" s="719"/>
      <c r="CD78" s="719"/>
      <c r="CE78" s="719"/>
      <c r="CF78" s="719"/>
      <c r="CG78" s="719"/>
      <c r="CH78" s="719"/>
      <c r="CI78" s="719"/>
      <c r="CJ78" s="719"/>
      <c r="CK78" s="719"/>
      <c r="CL78" s="719"/>
      <c r="CM78" s="719"/>
      <c r="CN78" s="719"/>
      <c r="CO78" s="719"/>
      <c r="CP78" s="719"/>
      <c r="CQ78" s="719"/>
      <c r="CR78" s="720"/>
      <c r="CS78" s="4"/>
    </row>
    <row r="79" spans="1:162" s="3" customFormat="1" ht="39.9" customHeight="1" thickBot="1" x14ac:dyDescent="0.25">
      <c r="A79" s="4"/>
      <c r="B79" s="4"/>
      <c r="C79" s="4"/>
      <c r="E79" s="1263"/>
      <c r="F79" s="1264"/>
      <c r="G79" s="1264"/>
      <c r="H79" s="1264"/>
      <c r="I79" s="1264"/>
      <c r="J79" s="1264"/>
      <c r="K79" s="1264"/>
      <c r="L79" s="1264"/>
      <c r="M79" s="1264"/>
      <c r="N79" s="1264"/>
      <c r="O79" s="1264"/>
      <c r="P79" s="1264"/>
      <c r="Q79" s="1264"/>
      <c r="R79" s="1264"/>
      <c r="S79" s="1264"/>
      <c r="T79" s="1264"/>
      <c r="U79" s="1264"/>
      <c r="V79" s="1264"/>
      <c r="W79" s="1264"/>
      <c r="X79" s="1265"/>
      <c r="Y79" s="1269" t="s">
        <v>179</v>
      </c>
      <c r="Z79" s="1270"/>
      <c r="AA79" s="1270"/>
      <c r="AB79" s="1270"/>
      <c r="AC79" s="1270"/>
      <c r="AD79" s="1270"/>
      <c r="AE79" s="1270"/>
      <c r="AF79" s="1270"/>
      <c r="AG79" s="1270"/>
      <c r="AH79" s="1270"/>
      <c r="AI79" s="1270"/>
      <c r="AJ79" s="1270"/>
      <c r="AK79" s="1270"/>
      <c r="AL79" s="1270"/>
      <c r="AM79" s="1270"/>
      <c r="AN79" s="1270"/>
      <c r="AO79" s="1270"/>
      <c r="AP79" s="1271"/>
      <c r="AQ79" s="1272"/>
      <c r="AR79" s="1273"/>
      <c r="AS79" s="1273"/>
      <c r="AT79" s="1273"/>
      <c r="AU79" s="1273"/>
      <c r="AV79" s="1273"/>
      <c r="AW79" s="1273"/>
      <c r="AX79" s="1273"/>
      <c r="AY79" s="1273"/>
      <c r="AZ79" s="1273"/>
      <c r="BA79" s="1273"/>
      <c r="BB79" s="1273"/>
      <c r="BC79" s="1273"/>
      <c r="BD79" s="1273"/>
      <c r="BE79" s="1273"/>
      <c r="BF79" s="1273"/>
      <c r="BG79" s="1273"/>
      <c r="BH79" s="1274"/>
      <c r="BI79" s="1266"/>
      <c r="BJ79" s="1267"/>
      <c r="BK79" s="1267"/>
      <c r="BL79" s="1267"/>
      <c r="BM79" s="1267"/>
      <c r="BN79" s="1267"/>
      <c r="BO79" s="1267"/>
      <c r="BP79" s="1267"/>
      <c r="BQ79" s="1267"/>
      <c r="BR79" s="1267"/>
      <c r="BS79" s="1267"/>
      <c r="BT79" s="1267"/>
      <c r="BU79" s="1267"/>
      <c r="BV79" s="1267"/>
      <c r="BW79" s="1267"/>
      <c r="BX79" s="1267"/>
      <c r="BY79" s="1267"/>
      <c r="BZ79" s="1268"/>
      <c r="CA79" s="1312"/>
      <c r="CB79" s="1313"/>
      <c r="CC79" s="1313"/>
      <c r="CD79" s="1313"/>
      <c r="CE79" s="1313"/>
      <c r="CF79" s="1313"/>
      <c r="CG79" s="1313"/>
      <c r="CH79" s="1313"/>
      <c r="CI79" s="1313"/>
      <c r="CJ79" s="1313"/>
      <c r="CK79" s="1313"/>
      <c r="CL79" s="1313"/>
      <c r="CM79" s="1313"/>
      <c r="CN79" s="1313"/>
      <c r="CO79" s="1313"/>
      <c r="CP79" s="1313"/>
      <c r="CQ79" s="1313"/>
      <c r="CR79" s="1314"/>
      <c r="CS79" s="4"/>
    </row>
    <row r="80" spans="1:162" s="3" customFormat="1" ht="30.9" customHeight="1" x14ac:dyDescent="0.2">
      <c r="A80" s="4"/>
      <c r="B80" s="4"/>
      <c r="C80" s="4"/>
      <c r="E80" s="1355" t="s">
        <v>184</v>
      </c>
      <c r="F80" s="1356"/>
      <c r="G80" s="1356"/>
      <c r="H80" s="1356"/>
      <c r="I80" s="1356"/>
      <c r="J80" s="1356"/>
      <c r="K80" s="1356"/>
      <c r="L80" s="1356"/>
      <c r="M80" s="1356"/>
      <c r="N80" s="1356"/>
      <c r="O80" s="1356"/>
      <c r="P80" s="1356"/>
      <c r="Q80" s="1356"/>
      <c r="R80" s="1356"/>
      <c r="S80" s="1356"/>
      <c r="T80" s="1356"/>
      <c r="U80" s="1356"/>
      <c r="V80" s="1356"/>
      <c r="W80" s="1356"/>
      <c r="X80" s="1357"/>
      <c r="Y80" s="859" t="str">
        <f>IF(BI86="","",BI86)</f>
        <v/>
      </c>
      <c r="Z80" s="860"/>
      <c r="AA80" s="860"/>
      <c r="AB80" s="860"/>
      <c r="AC80" s="860"/>
      <c r="AD80" s="860"/>
      <c r="AE80" s="860"/>
      <c r="AF80" s="860"/>
      <c r="AG80" s="860"/>
      <c r="AH80" s="860"/>
      <c r="AI80" s="860"/>
      <c r="AJ80" s="860"/>
      <c r="AK80" s="860"/>
      <c r="AL80" s="860"/>
      <c r="AM80" s="860"/>
      <c r="AN80" s="860"/>
      <c r="AO80" s="860"/>
      <c r="AP80" s="861"/>
      <c r="AQ80" s="973"/>
      <c r="AR80" s="930"/>
      <c r="AS80" s="930"/>
      <c r="AT80" s="930"/>
      <c r="AU80" s="930"/>
      <c r="AV80" s="930"/>
      <c r="AW80" s="930"/>
      <c r="AX80" s="930"/>
      <c r="AY80" s="930"/>
      <c r="AZ80" s="930"/>
      <c r="BA80" s="930"/>
      <c r="BB80" s="930"/>
      <c r="BC80" s="930"/>
      <c r="BD80" s="930"/>
      <c r="BE80" s="930"/>
      <c r="BF80" s="930"/>
      <c r="BG80" s="930"/>
      <c r="BH80" s="974"/>
      <c r="BI80" s="859" t="str">
        <f>IF(BI86="","",BI86)</f>
        <v/>
      </c>
      <c r="BJ80" s="860"/>
      <c r="BK80" s="860"/>
      <c r="BL80" s="860"/>
      <c r="BM80" s="860"/>
      <c r="BN80" s="860"/>
      <c r="BO80" s="860"/>
      <c r="BP80" s="860"/>
      <c r="BQ80" s="860"/>
      <c r="BR80" s="860"/>
      <c r="BS80" s="860"/>
      <c r="BT80" s="860"/>
      <c r="BU80" s="860"/>
      <c r="BV80" s="860"/>
      <c r="BW80" s="860"/>
      <c r="BX80" s="860"/>
      <c r="BY80" s="860"/>
      <c r="BZ80" s="861"/>
      <c r="CA80" s="930"/>
      <c r="CB80" s="930"/>
      <c r="CC80" s="930"/>
      <c r="CD80" s="930"/>
      <c r="CE80" s="930"/>
      <c r="CF80" s="930"/>
      <c r="CG80" s="930"/>
      <c r="CH80" s="930"/>
      <c r="CI80" s="930"/>
      <c r="CJ80" s="930"/>
      <c r="CK80" s="930"/>
      <c r="CL80" s="930"/>
      <c r="CM80" s="930"/>
      <c r="CN80" s="930"/>
      <c r="CO80" s="930"/>
      <c r="CP80" s="930"/>
      <c r="CQ80" s="930"/>
      <c r="CR80" s="931"/>
      <c r="CS80" s="4">
        <f>IF(BI80="",0,BI80)</f>
        <v>0</v>
      </c>
    </row>
    <row r="81" spans="1:97" s="3" customFormat="1" ht="30.9" customHeight="1" x14ac:dyDescent="0.2">
      <c r="A81" s="4"/>
      <c r="B81" s="4"/>
      <c r="C81" s="4"/>
      <c r="E81" s="1358" t="s">
        <v>212</v>
      </c>
      <c r="F81" s="1359"/>
      <c r="G81" s="1360"/>
      <c r="H81" s="1367" t="s">
        <v>185</v>
      </c>
      <c r="I81" s="1368"/>
      <c r="J81" s="1368"/>
      <c r="K81" s="1405" t="s">
        <v>186</v>
      </c>
      <c r="L81" s="1405"/>
      <c r="M81" s="1405"/>
      <c r="N81" s="1405"/>
      <c r="O81" s="1405"/>
      <c r="P81" s="1405"/>
      <c r="Q81" s="1405"/>
      <c r="R81" s="1405"/>
      <c r="S81" s="1405"/>
      <c r="T81" s="1405"/>
      <c r="U81" s="1405"/>
      <c r="V81" s="1405"/>
      <c r="W81" s="1405"/>
      <c r="X81" s="1406"/>
      <c r="Y81" s="833"/>
      <c r="Z81" s="834"/>
      <c r="AA81" s="834"/>
      <c r="AB81" s="834"/>
      <c r="AC81" s="834"/>
      <c r="AD81" s="834"/>
      <c r="AE81" s="834"/>
      <c r="AF81" s="834"/>
      <c r="AG81" s="834"/>
      <c r="AH81" s="834"/>
      <c r="AI81" s="834"/>
      <c r="AJ81" s="834"/>
      <c r="AK81" s="834"/>
      <c r="AL81" s="834"/>
      <c r="AM81" s="834"/>
      <c r="AN81" s="834"/>
      <c r="AO81" s="834"/>
      <c r="AP81" s="835"/>
      <c r="AQ81" s="975"/>
      <c r="AR81" s="976"/>
      <c r="AS81" s="976"/>
      <c r="AT81" s="976"/>
      <c r="AU81" s="976"/>
      <c r="AV81" s="976"/>
      <c r="AW81" s="976"/>
      <c r="AX81" s="976"/>
      <c r="AY81" s="976"/>
      <c r="AZ81" s="976"/>
      <c r="BA81" s="976"/>
      <c r="BB81" s="976"/>
      <c r="BC81" s="976"/>
      <c r="BD81" s="976"/>
      <c r="BE81" s="976"/>
      <c r="BF81" s="976"/>
      <c r="BG81" s="976"/>
      <c r="BH81" s="977"/>
      <c r="BI81" s="833"/>
      <c r="BJ81" s="834"/>
      <c r="BK81" s="834"/>
      <c r="BL81" s="834"/>
      <c r="BM81" s="834"/>
      <c r="BN81" s="834"/>
      <c r="BO81" s="834"/>
      <c r="BP81" s="834"/>
      <c r="BQ81" s="834"/>
      <c r="BR81" s="834"/>
      <c r="BS81" s="834"/>
      <c r="BT81" s="834"/>
      <c r="BU81" s="834"/>
      <c r="BV81" s="834"/>
      <c r="BW81" s="834"/>
      <c r="BX81" s="834"/>
      <c r="BY81" s="834"/>
      <c r="BZ81" s="835"/>
      <c r="CA81" s="976"/>
      <c r="CB81" s="976"/>
      <c r="CC81" s="976"/>
      <c r="CD81" s="976"/>
      <c r="CE81" s="976"/>
      <c r="CF81" s="976"/>
      <c r="CG81" s="976"/>
      <c r="CH81" s="976"/>
      <c r="CI81" s="976"/>
      <c r="CJ81" s="976"/>
      <c r="CK81" s="976"/>
      <c r="CL81" s="976"/>
      <c r="CM81" s="976"/>
      <c r="CN81" s="976"/>
      <c r="CO81" s="976"/>
      <c r="CP81" s="976"/>
      <c r="CQ81" s="976"/>
      <c r="CR81" s="984"/>
      <c r="CS81" s="4"/>
    </row>
    <row r="82" spans="1:97" s="3" customFormat="1" ht="30.9" customHeight="1" x14ac:dyDescent="0.2">
      <c r="A82" s="4"/>
      <c r="B82" s="4"/>
      <c r="C82" s="4"/>
      <c r="E82" s="1361"/>
      <c r="F82" s="1362"/>
      <c r="G82" s="1363"/>
      <c r="H82" s="1373" t="s">
        <v>35</v>
      </c>
      <c r="I82" s="1374"/>
      <c r="J82" s="1374"/>
      <c r="K82" s="1407" t="s">
        <v>187</v>
      </c>
      <c r="L82" s="1407"/>
      <c r="M82" s="1407"/>
      <c r="N82" s="1407"/>
      <c r="O82" s="1407"/>
      <c r="P82" s="1407"/>
      <c r="Q82" s="1407"/>
      <c r="R82" s="1407"/>
      <c r="S82" s="1407"/>
      <c r="T82" s="1407"/>
      <c r="U82" s="1407"/>
      <c r="V82" s="1407"/>
      <c r="W82" s="1407"/>
      <c r="X82" s="1408"/>
      <c r="Y82" s="820"/>
      <c r="Z82" s="821"/>
      <c r="AA82" s="821"/>
      <c r="AB82" s="821"/>
      <c r="AC82" s="821"/>
      <c r="AD82" s="821"/>
      <c r="AE82" s="821"/>
      <c r="AF82" s="821"/>
      <c r="AG82" s="821"/>
      <c r="AH82" s="821"/>
      <c r="AI82" s="821"/>
      <c r="AJ82" s="821"/>
      <c r="AK82" s="821"/>
      <c r="AL82" s="821"/>
      <c r="AM82" s="821"/>
      <c r="AN82" s="821"/>
      <c r="AO82" s="821"/>
      <c r="AP82" s="822"/>
      <c r="AQ82" s="815"/>
      <c r="AR82" s="816"/>
      <c r="AS82" s="816"/>
      <c r="AT82" s="816"/>
      <c r="AU82" s="816"/>
      <c r="AV82" s="816"/>
      <c r="AW82" s="816"/>
      <c r="AX82" s="816"/>
      <c r="AY82" s="816"/>
      <c r="AZ82" s="816"/>
      <c r="BA82" s="816"/>
      <c r="BB82" s="816"/>
      <c r="BC82" s="816"/>
      <c r="BD82" s="816"/>
      <c r="BE82" s="816"/>
      <c r="BF82" s="816"/>
      <c r="BG82" s="816"/>
      <c r="BH82" s="817"/>
      <c r="BI82" s="820"/>
      <c r="BJ82" s="821"/>
      <c r="BK82" s="821"/>
      <c r="BL82" s="821"/>
      <c r="BM82" s="821"/>
      <c r="BN82" s="821"/>
      <c r="BO82" s="821"/>
      <c r="BP82" s="821"/>
      <c r="BQ82" s="821"/>
      <c r="BR82" s="821"/>
      <c r="BS82" s="821"/>
      <c r="BT82" s="821"/>
      <c r="BU82" s="821"/>
      <c r="BV82" s="821"/>
      <c r="BW82" s="821"/>
      <c r="BX82" s="821"/>
      <c r="BY82" s="821"/>
      <c r="BZ82" s="822"/>
      <c r="CA82" s="816"/>
      <c r="CB82" s="816"/>
      <c r="CC82" s="816"/>
      <c r="CD82" s="816"/>
      <c r="CE82" s="816"/>
      <c r="CF82" s="816"/>
      <c r="CG82" s="816"/>
      <c r="CH82" s="816"/>
      <c r="CI82" s="816"/>
      <c r="CJ82" s="816"/>
      <c r="CK82" s="816"/>
      <c r="CL82" s="816"/>
      <c r="CM82" s="816"/>
      <c r="CN82" s="816"/>
      <c r="CO82" s="816"/>
      <c r="CP82" s="816"/>
      <c r="CQ82" s="816"/>
      <c r="CR82" s="823"/>
      <c r="CS82" s="4"/>
    </row>
    <row r="83" spans="1:97" s="3" customFormat="1" ht="30.9" customHeight="1" x14ac:dyDescent="0.2">
      <c r="A83" s="4"/>
      <c r="B83" s="4"/>
      <c r="C83" s="4"/>
      <c r="E83" s="1361"/>
      <c r="F83" s="1362"/>
      <c r="G83" s="1363"/>
      <c r="H83" s="1373" t="s">
        <v>36</v>
      </c>
      <c r="I83" s="1374"/>
      <c r="J83" s="1374"/>
      <c r="K83" s="1407" t="s">
        <v>188</v>
      </c>
      <c r="L83" s="1407"/>
      <c r="M83" s="1407"/>
      <c r="N83" s="1407"/>
      <c r="O83" s="1407"/>
      <c r="P83" s="1407"/>
      <c r="Q83" s="1407"/>
      <c r="R83" s="1407"/>
      <c r="S83" s="1407"/>
      <c r="T83" s="1407"/>
      <c r="U83" s="1407"/>
      <c r="V83" s="1407"/>
      <c r="W83" s="1407"/>
      <c r="X83" s="1408"/>
      <c r="Y83" s="820"/>
      <c r="Z83" s="821"/>
      <c r="AA83" s="821"/>
      <c r="AB83" s="821"/>
      <c r="AC83" s="821"/>
      <c r="AD83" s="821"/>
      <c r="AE83" s="821"/>
      <c r="AF83" s="821"/>
      <c r="AG83" s="821"/>
      <c r="AH83" s="821"/>
      <c r="AI83" s="821"/>
      <c r="AJ83" s="821"/>
      <c r="AK83" s="821"/>
      <c r="AL83" s="821"/>
      <c r="AM83" s="821"/>
      <c r="AN83" s="821"/>
      <c r="AO83" s="821"/>
      <c r="AP83" s="822"/>
      <c r="AQ83" s="815"/>
      <c r="AR83" s="816"/>
      <c r="AS83" s="816"/>
      <c r="AT83" s="816"/>
      <c r="AU83" s="816"/>
      <c r="AV83" s="816"/>
      <c r="AW83" s="816"/>
      <c r="AX83" s="816"/>
      <c r="AY83" s="816"/>
      <c r="AZ83" s="816"/>
      <c r="BA83" s="816"/>
      <c r="BB83" s="816"/>
      <c r="BC83" s="816"/>
      <c r="BD83" s="816"/>
      <c r="BE83" s="816"/>
      <c r="BF83" s="816"/>
      <c r="BG83" s="816"/>
      <c r="BH83" s="817"/>
      <c r="BI83" s="820"/>
      <c r="BJ83" s="821"/>
      <c r="BK83" s="821"/>
      <c r="BL83" s="821"/>
      <c r="BM83" s="821"/>
      <c r="BN83" s="821"/>
      <c r="BO83" s="821"/>
      <c r="BP83" s="821"/>
      <c r="BQ83" s="821"/>
      <c r="BR83" s="821"/>
      <c r="BS83" s="821"/>
      <c r="BT83" s="821"/>
      <c r="BU83" s="821"/>
      <c r="BV83" s="821"/>
      <c r="BW83" s="821"/>
      <c r="BX83" s="821"/>
      <c r="BY83" s="821"/>
      <c r="BZ83" s="822"/>
      <c r="CA83" s="816"/>
      <c r="CB83" s="816"/>
      <c r="CC83" s="816"/>
      <c r="CD83" s="816"/>
      <c r="CE83" s="816"/>
      <c r="CF83" s="816"/>
      <c r="CG83" s="816"/>
      <c r="CH83" s="816"/>
      <c r="CI83" s="816"/>
      <c r="CJ83" s="816"/>
      <c r="CK83" s="816"/>
      <c r="CL83" s="816"/>
      <c r="CM83" s="816"/>
      <c r="CN83" s="816"/>
      <c r="CO83" s="816"/>
      <c r="CP83" s="816"/>
      <c r="CQ83" s="816"/>
      <c r="CR83" s="823"/>
      <c r="CS83" s="4"/>
    </row>
    <row r="84" spans="1:97" s="3" customFormat="1" ht="30.9" customHeight="1" x14ac:dyDescent="0.2">
      <c r="A84" s="4"/>
      <c r="B84" s="4"/>
      <c r="C84" s="4"/>
      <c r="E84" s="1361"/>
      <c r="F84" s="1362"/>
      <c r="G84" s="1363"/>
      <c r="H84" s="1373" t="s">
        <v>49</v>
      </c>
      <c r="I84" s="1374"/>
      <c r="J84" s="1374"/>
      <c r="K84" s="1407" t="s">
        <v>189</v>
      </c>
      <c r="L84" s="1407"/>
      <c r="M84" s="1407"/>
      <c r="N84" s="1407"/>
      <c r="O84" s="1407"/>
      <c r="P84" s="1407"/>
      <c r="Q84" s="1407"/>
      <c r="R84" s="1407"/>
      <c r="S84" s="1407"/>
      <c r="T84" s="1407"/>
      <c r="U84" s="1407"/>
      <c r="V84" s="1407"/>
      <c r="W84" s="1407"/>
      <c r="X84" s="1408"/>
      <c r="Y84" s="820"/>
      <c r="Z84" s="821"/>
      <c r="AA84" s="821"/>
      <c r="AB84" s="821"/>
      <c r="AC84" s="821"/>
      <c r="AD84" s="821"/>
      <c r="AE84" s="821"/>
      <c r="AF84" s="821"/>
      <c r="AG84" s="821"/>
      <c r="AH84" s="821"/>
      <c r="AI84" s="821"/>
      <c r="AJ84" s="821"/>
      <c r="AK84" s="821"/>
      <c r="AL84" s="821"/>
      <c r="AM84" s="821"/>
      <c r="AN84" s="821"/>
      <c r="AO84" s="821"/>
      <c r="AP84" s="822"/>
      <c r="AQ84" s="815"/>
      <c r="AR84" s="816"/>
      <c r="AS84" s="816"/>
      <c r="AT84" s="816"/>
      <c r="AU84" s="816"/>
      <c r="AV84" s="816"/>
      <c r="AW84" s="816"/>
      <c r="AX84" s="816"/>
      <c r="AY84" s="816"/>
      <c r="AZ84" s="816"/>
      <c r="BA84" s="816"/>
      <c r="BB84" s="816"/>
      <c r="BC84" s="816"/>
      <c r="BD84" s="816"/>
      <c r="BE84" s="816"/>
      <c r="BF84" s="816"/>
      <c r="BG84" s="816"/>
      <c r="BH84" s="817"/>
      <c r="BI84" s="820"/>
      <c r="BJ84" s="821"/>
      <c r="BK84" s="821"/>
      <c r="BL84" s="821"/>
      <c r="BM84" s="821"/>
      <c r="BN84" s="821"/>
      <c r="BO84" s="821"/>
      <c r="BP84" s="821"/>
      <c r="BQ84" s="821"/>
      <c r="BR84" s="821"/>
      <c r="BS84" s="821"/>
      <c r="BT84" s="821"/>
      <c r="BU84" s="821"/>
      <c r="BV84" s="821"/>
      <c r="BW84" s="821"/>
      <c r="BX84" s="821"/>
      <c r="BY84" s="821"/>
      <c r="BZ84" s="822"/>
      <c r="CA84" s="816"/>
      <c r="CB84" s="816"/>
      <c r="CC84" s="816"/>
      <c r="CD84" s="816"/>
      <c r="CE84" s="816"/>
      <c r="CF84" s="816"/>
      <c r="CG84" s="816"/>
      <c r="CH84" s="816"/>
      <c r="CI84" s="816"/>
      <c r="CJ84" s="816"/>
      <c r="CK84" s="816"/>
      <c r="CL84" s="816"/>
      <c r="CM84" s="816"/>
      <c r="CN84" s="816"/>
      <c r="CO84" s="816"/>
      <c r="CP84" s="816"/>
      <c r="CQ84" s="816"/>
      <c r="CR84" s="823"/>
      <c r="CS84" s="4"/>
    </row>
    <row r="85" spans="1:97" s="3" customFormat="1" ht="30.9" customHeight="1" x14ac:dyDescent="0.2">
      <c r="A85" s="4"/>
      <c r="B85" s="4"/>
      <c r="C85" s="4"/>
      <c r="E85" s="1361"/>
      <c r="F85" s="1362"/>
      <c r="G85" s="1363"/>
      <c r="H85" s="1373" t="s">
        <v>59</v>
      </c>
      <c r="I85" s="1374"/>
      <c r="J85" s="1374"/>
      <c r="K85" s="1407" t="s">
        <v>190</v>
      </c>
      <c r="L85" s="1407"/>
      <c r="M85" s="1407"/>
      <c r="N85" s="1407"/>
      <c r="O85" s="1407"/>
      <c r="P85" s="1407"/>
      <c r="Q85" s="1407"/>
      <c r="R85" s="1407"/>
      <c r="S85" s="1407"/>
      <c r="T85" s="1407"/>
      <c r="U85" s="1407"/>
      <c r="V85" s="1407"/>
      <c r="W85" s="1407"/>
      <c r="X85" s="1408"/>
      <c r="Y85" s="820"/>
      <c r="Z85" s="821"/>
      <c r="AA85" s="821"/>
      <c r="AB85" s="821"/>
      <c r="AC85" s="821"/>
      <c r="AD85" s="821"/>
      <c r="AE85" s="821"/>
      <c r="AF85" s="821"/>
      <c r="AG85" s="821"/>
      <c r="AH85" s="821"/>
      <c r="AI85" s="821"/>
      <c r="AJ85" s="821"/>
      <c r="AK85" s="821"/>
      <c r="AL85" s="821"/>
      <c r="AM85" s="821"/>
      <c r="AN85" s="821"/>
      <c r="AO85" s="821"/>
      <c r="AP85" s="822"/>
      <c r="AQ85" s="815"/>
      <c r="AR85" s="816"/>
      <c r="AS85" s="816"/>
      <c r="AT85" s="816"/>
      <c r="AU85" s="816"/>
      <c r="AV85" s="816"/>
      <c r="AW85" s="816"/>
      <c r="AX85" s="816"/>
      <c r="AY85" s="816"/>
      <c r="AZ85" s="816"/>
      <c r="BA85" s="816"/>
      <c r="BB85" s="816"/>
      <c r="BC85" s="816"/>
      <c r="BD85" s="816"/>
      <c r="BE85" s="816"/>
      <c r="BF85" s="816"/>
      <c r="BG85" s="816"/>
      <c r="BH85" s="817"/>
      <c r="BI85" s="820"/>
      <c r="BJ85" s="821"/>
      <c r="BK85" s="821"/>
      <c r="BL85" s="821"/>
      <c r="BM85" s="821"/>
      <c r="BN85" s="821"/>
      <c r="BO85" s="821"/>
      <c r="BP85" s="821"/>
      <c r="BQ85" s="821"/>
      <c r="BR85" s="821"/>
      <c r="BS85" s="821"/>
      <c r="BT85" s="821"/>
      <c r="BU85" s="821"/>
      <c r="BV85" s="821"/>
      <c r="BW85" s="821"/>
      <c r="BX85" s="821"/>
      <c r="BY85" s="821"/>
      <c r="BZ85" s="822"/>
      <c r="CA85" s="816"/>
      <c r="CB85" s="816"/>
      <c r="CC85" s="816"/>
      <c r="CD85" s="816"/>
      <c r="CE85" s="816"/>
      <c r="CF85" s="816"/>
      <c r="CG85" s="816"/>
      <c r="CH85" s="816"/>
      <c r="CI85" s="816"/>
      <c r="CJ85" s="816"/>
      <c r="CK85" s="816"/>
      <c r="CL85" s="816"/>
      <c r="CM85" s="816"/>
      <c r="CN85" s="816"/>
      <c r="CO85" s="816"/>
      <c r="CP85" s="816"/>
      <c r="CQ85" s="816"/>
      <c r="CR85" s="823"/>
      <c r="CS85" s="4"/>
    </row>
    <row r="86" spans="1:97" s="3" customFormat="1" ht="30.9" customHeight="1" thickBot="1" x14ac:dyDescent="0.25">
      <c r="A86" s="4"/>
      <c r="B86" s="4"/>
      <c r="C86" s="4"/>
      <c r="E86" s="1364"/>
      <c r="F86" s="1365"/>
      <c r="G86" s="1366"/>
      <c r="H86" s="1370" t="s">
        <v>60</v>
      </c>
      <c r="I86" s="1371"/>
      <c r="J86" s="1371"/>
      <c r="K86" s="1409" t="s">
        <v>191</v>
      </c>
      <c r="L86" s="1409"/>
      <c r="M86" s="1409"/>
      <c r="N86" s="1409"/>
      <c r="O86" s="1409"/>
      <c r="P86" s="1409"/>
      <c r="Q86" s="1409"/>
      <c r="R86" s="1409"/>
      <c r="S86" s="1409"/>
      <c r="T86" s="1409"/>
      <c r="U86" s="1409"/>
      <c r="V86" s="1409"/>
      <c r="W86" s="1409"/>
      <c r="X86" s="1410"/>
      <c r="Y86" s="827" t="str">
        <f>IF(BI86="","",BI86)</f>
        <v/>
      </c>
      <c r="Z86" s="828"/>
      <c r="AA86" s="828"/>
      <c r="AB86" s="828"/>
      <c r="AC86" s="828"/>
      <c r="AD86" s="828"/>
      <c r="AE86" s="828"/>
      <c r="AF86" s="828"/>
      <c r="AG86" s="828"/>
      <c r="AH86" s="828"/>
      <c r="AI86" s="828"/>
      <c r="AJ86" s="828"/>
      <c r="AK86" s="828"/>
      <c r="AL86" s="828"/>
      <c r="AM86" s="828"/>
      <c r="AN86" s="828"/>
      <c r="AO86" s="828"/>
      <c r="AP86" s="829"/>
      <c r="AQ86" s="824"/>
      <c r="AR86" s="825"/>
      <c r="AS86" s="825"/>
      <c r="AT86" s="825"/>
      <c r="AU86" s="825"/>
      <c r="AV86" s="825"/>
      <c r="AW86" s="825"/>
      <c r="AX86" s="825"/>
      <c r="AY86" s="825"/>
      <c r="AZ86" s="825"/>
      <c r="BA86" s="825"/>
      <c r="BB86" s="825"/>
      <c r="BC86" s="825"/>
      <c r="BD86" s="825"/>
      <c r="BE86" s="825"/>
      <c r="BF86" s="825"/>
      <c r="BG86" s="825"/>
      <c r="BH86" s="826"/>
      <c r="BI86" s="827" t="str">
        <f>IF(作業３!E186+作業３!E189+作業３!E192+作業３!E195+作業３!E196+作業３!E198+作業３!E199+作業３!E200=0,"",作業３!E186+作業３!E189+作業３!E192+作業３!E195+作業３!E196+作業３!E198+作業３!E199+作業３!E200)</f>
        <v/>
      </c>
      <c r="BJ86" s="828"/>
      <c r="BK86" s="828"/>
      <c r="BL86" s="828"/>
      <c r="BM86" s="828"/>
      <c r="BN86" s="828"/>
      <c r="BO86" s="828"/>
      <c r="BP86" s="828"/>
      <c r="BQ86" s="828"/>
      <c r="BR86" s="828"/>
      <c r="BS86" s="828"/>
      <c r="BT86" s="828"/>
      <c r="BU86" s="828"/>
      <c r="BV86" s="828"/>
      <c r="BW86" s="828"/>
      <c r="BX86" s="828"/>
      <c r="BY86" s="828"/>
      <c r="BZ86" s="829"/>
      <c r="CA86" s="825"/>
      <c r="CB86" s="825"/>
      <c r="CC86" s="825"/>
      <c r="CD86" s="825"/>
      <c r="CE86" s="825"/>
      <c r="CF86" s="825"/>
      <c r="CG86" s="825"/>
      <c r="CH86" s="825"/>
      <c r="CI86" s="825"/>
      <c r="CJ86" s="825"/>
      <c r="CK86" s="825"/>
      <c r="CL86" s="825"/>
      <c r="CM86" s="825"/>
      <c r="CN86" s="825"/>
      <c r="CO86" s="825"/>
      <c r="CP86" s="825"/>
      <c r="CQ86" s="825"/>
      <c r="CR86" s="830"/>
      <c r="CS86" s="4"/>
    </row>
    <row r="87" spans="1:97" s="3" customFormat="1" ht="30.9" customHeight="1" x14ac:dyDescent="0.2">
      <c r="A87" s="4"/>
      <c r="B87" s="4"/>
      <c r="C87" s="4"/>
      <c r="E87" s="1355" t="s">
        <v>192</v>
      </c>
      <c r="F87" s="1356"/>
      <c r="G87" s="1356"/>
      <c r="H87" s="1356"/>
      <c r="I87" s="1356"/>
      <c r="J87" s="1356"/>
      <c r="K87" s="1356"/>
      <c r="L87" s="1356"/>
      <c r="M87" s="1356"/>
      <c r="N87" s="1356"/>
      <c r="O87" s="1356"/>
      <c r="P87" s="1356"/>
      <c r="Q87" s="1356"/>
      <c r="R87" s="1356"/>
      <c r="S87" s="1356"/>
      <c r="T87" s="1356"/>
      <c r="U87" s="1356"/>
      <c r="V87" s="1356"/>
      <c r="W87" s="1356"/>
      <c r="X87" s="1357"/>
      <c r="Y87" s="859"/>
      <c r="Z87" s="860"/>
      <c r="AA87" s="860"/>
      <c r="AB87" s="860"/>
      <c r="AC87" s="860"/>
      <c r="AD87" s="860"/>
      <c r="AE87" s="860"/>
      <c r="AF87" s="860"/>
      <c r="AG87" s="860"/>
      <c r="AH87" s="860"/>
      <c r="AI87" s="860"/>
      <c r="AJ87" s="860"/>
      <c r="AK87" s="860"/>
      <c r="AL87" s="860"/>
      <c r="AM87" s="860"/>
      <c r="AN87" s="860"/>
      <c r="AO87" s="860"/>
      <c r="AP87" s="861"/>
      <c r="AQ87" s="973"/>
      <c r="AR87" s="930"/>
      <c r="AS87" s="930"/>
      <c r="AT87" s="930"/>
      <c r="AU87" s="930"/>
      <c r="AV87" s="930"/>
      <c r="AW87" s="930"/>
      <c r="AX87" s="930"/>
      <c r="AY87" s="930"/>
      <c r="AZ87" s="930"/>
      <c r="BA87" s="930"/>
      <c r="BB87" s="930"/>
      <c r="BC87" s="930"/>
      <c r="BD87" s="930"/>
      <c r="BE87" s="930"/>
      <c r="BF87" s="930"/>
      <c r="BG87" s="930"/>
      <c r="BH87" s="974"/>
      <c r="BI87" s="859"/>
      <c r="BJ87" s="860"/>
      <c r="BK87" s="860"/>
      <c r="BL87" s="860"/>
      <c r="BM87" s="860"/>
      <c r="BN87" s="860"/>
      <c r="BO87" s="860"/>
      <c r="BP87" s="860"/>
      <c r="BQ87" s="860"/>
      <c r="BR87" s="860"/>
      <c r="BS87" s="860"/>
      <c r="BT87" s="860"/>
      <c r="BU87" s="860"/>
      <c r="BV87" s="860"/>
      <c r="BW87" s="860"/>
      <c r="BX87" s="860"/>
      <c r="BY87" s="860"/>
      <c r="BZ87" s="861"/>
      <c r="CA87" s="930"/>
      <c r="CB87" s="930"/>
      <c r="CC87" s="930"/>
      <c r="CD87" s="930"/>
      <c r="CE87" s="930"/>
      <c r="CF87" s="930"/>
      <c r="CG87" s="930"/>
      <c r="CH87" s="930"/>
      <c r="CI87" s="930"/>
      <c r="CJ87" s="930"/>
      <c r="CK87" s="930"/>
      <c r="CL87" s="930"/>
      <c r="CM87" s="930"/>
      <c r="CN87" s="930"/>
      <c r="CO87" s="930"/>
      <c r="CP87" s="930"/>
      <c r="CQ87" s="930"/>
      <c r="CR87" s="931"/>
      <c r="CS87" s="4">
        <f>IF(BI87="",0,BI87)</f>
        <v>0</v>
      </c>
    </row>
    <row r="88" spans="1:97" s="3" customFormat="1" ht="30.9" customHeight="1" x14ac:dyDescent="0.2">
      <c r="A88" s="4"/>
      <c r="B88" s="4"/>
      <c r="C88" s="4"/>
      <c r="E88" s="1358" t="s">
        <v>212</v>
      </c>
      <c r="F88" s="1359"/>
      <c r="G88" s="1360"/>
      <c r="H88" s="1367" t="s">
        <v>185</v>
      </c>
      <c r="I88" s="1368"/>
      <c r="J88" s="1368"/>
      <c r="K88" s="1405" t="s">
        <v>193</v>
      </c>
      <c r="L88" s="1405"/>
      <c r="M88" s="1405"/>
      <c r="N88" s="1405"/>
      <c r="O88" s="1405"/>
      <c r="P88" s="1405"/>
      <c r="Q88" s="1405"/>
      <c r="R88" s="1405"/>
      <c r="S88" s="1405"/>
      <c r="T88" s="1405"/>
      <c r="U88" s="1405"/>
      <c r="V88" s="1405"/>
      <c r="W88" s="1405"/>
      <c r="X88" s="1406"/>
      <c r="Y88" s="833"/>
      <c r="Z88" s="834"/>
      <c r="AA88" s="834"/>
      <c r="AB88" s="834"/>
      <c r="AC88" s="834"/>
      <c r="AD88" s="834"/>
      <c r="AE88" s="834"/>
      <c r="AF88" s="834"/>
      <c r="AG88" s="834"/>
      <c r="AH88" s="834"/>
      <c r="AI88" s="834"/>
      <c r="AJ88" s="834"/>
      <c r="AK88" s="834"/>
      <c r="AL88" s="834"/>
      <c r="AM88" s="834"/>
      <c r="AN88" s="834"/>
      <c r="AO88" s="834"/>
      <c r="AP88" s="835"/>
      <c r="AQ88" s="975"/>
      <c r="AR88" s="976"/>
      <c r="AS88" s="976"/>
      <c r="AT88" s="976"/>
      <c r="AU88" s="976"/>
      <c r="AV88" s="976"/>
      <c r="AW88" s="976"/>
      <c r="AX88" s="976"/>
      <c r="AY88" s="976"/>
      <c r="AZ88" s="976"/>
      <c r="BA88" s="976"/>
      <c r="BB88" s="976"/>
      <c r="BC88" s="976"/>
      <c r="BD88" s="976"/>
      <c r="BE88" s="976"/>
      <c r="BF88" s="976"/>
      <c r="BG88" s="976"/>
      <c r="BH88" s="977"/>
      <c r="BI88" s="833"/>
      <c r="BJ88" s="834"/>
      <c r="BK88" s="834"/>
      <c r="BL88" s="834"/>
      <c r="BM88" s="834"/>
      <c r="BN88" s="834"/>
      <c r="BO88" s="834"/>
      <c r="BP88" s="834"/>
      <c r="BQ88" s="834"/>
      <c r="BR88" s="834"/>
      <c r="BS88" s="834"/>
      <c r="BT88" s="834"/>
      <c r="BU88" s="834"/>
      <c r="BV88" s="834"/>
      <c r="BW88" s="834"/>
      <c r="BX88" s="834"/>
      <c r="BY88" s="834"/>
      <c r="BZ88" s="835"/>
      <c r="CA88" s="976"/>
      <c r="CB88" s="976"/>
      <c r="CC88" s="976"/>
      <c r="CD88" s="976"/>
      <c r="CE88" s="976"/>
      <c r="CF88" s="976"/>
      <c r="CG88" s="976"/>
      <c r="CH88" s="976"/>
      <c r="CI88" s="976"/>
      <c r="CJ88" s="976"/>
      <c r="CK88" s="976"/>
      <c r="CL88" s="976"/>
      <c r="CM88" s="976"/>
      <c r="CN88" s="976"/>
      <c r="CO88" s="976"/>
      <c r="CP88" s="976"/>
      <c r="CQ88" s="976"/>
      <c r="CR88" s="984"/>
      <c r="CS88" s="4"/>
    </row>
    <row r="89" spans="1:97" s="3" customFormat="1" ht="30.9" customHeight="1" thickBot="1" x14ac:dyDescent="0.25">
      <c r="A89" s="4"/>
      <c r="B89" s="4"/>
      <c r="C89" s="4"/>
      <c r="E89" s="1364"/>
      <c r="F89" s="1365"/>
      <c r="G89" s="1366"/>
      <c r="H89" s="1370" t="s">
        <v>35</v>
      </c>
      <c r="I89" s="1371"/>
      <c r="J89" s="1371"/>
      <c r="K89" s="1379" t="s">
        <v>194</v>
      </c>
      <c r="L89" s="1379"/>
      <c r="M89" s="1379"/>
      <c r="N89" s="1379"/>
      <c r="O89" s="1379"/>
      <c r="P89" s="1379"/>
      <c r="Q89" s="1379"/>
      <c r="R89" s="1379"/>
      <c r="S89" s="1379"/>
      <c r="T89" s="1379"/>
      <c r="U89" s="1379"/>
      <c r="V89" s="1379"/>
      <c r="W89" s="1379"/>
      <c r="X89" s="1380"/>
      <c r="Y89" s="827"/>
      <c r="Z89" s="828"/>
      <c r="AA89" s="828"/>
      <c r="AB89" s="828"/>
      <c r="AC89" s="828"/>
      <c r="AD89" s="828"/>
      <c r="AE89" s="828"/>
      <c r="AF89" s="828"/>
      <c r="AG89" s="828"/>
      <c r="AH89" s="828"/>
      <c r="AI89" s="828"/>
      <c r="AJ89" s="828"/>
      <c r="AK89" s="828"/>
      <c r="AL89" s="828"/>
      <c r="AM89" s="828"/>
      <c r="AN89" s="828"/>
      <c r="AO89" s="828"/>
      <c r="AP89" s="829"/>
      <c r="AQ89" s="824"/>
      <c r="AR89" s="825"/>
      <c r="AS89" s="825"/>
      <c r="AT89" s="825"/>
      <c r="AU89" s="825"/>
      <c r="AV89" s="825"/>
      <c r="AW89" s="825"/>
      <c r="AX89" s="825"/>
      <c r="AY89" s="825"/>
      <c r="AZ89" s="825"/>
      <c r="BA89" s="825"/>
      <c r="BB89" s="825"/>
      <c r="BC89" s="825"/>
      <c r="BD89" s="825"/>
      <c r="BE89" s="825"/>
      <c r="BF89" s="825"/>
      <c r="BG89" s="825"/>
      <c r="BH89" s="826"/>
      <c r="BI89" s="827"/>
      <c r="BJ89" s="828"/>
      <c r="BK89" s="828"/>
      <c r="BL89" s="828"/>
      <c r="BM89" s="828"/>
      <c r="BN89" s="828"/>
      <c r="BO89" s="828"/>
      <c r="BP89" s="828"/>
      <c r="BQ89" s="828"/>
      <c r="BR89" s="828"/>
      <c r="BS89" s="828"/>
      <c r="BT89" s="828"/>
      <c r="BU89" s="828"/>
      <c r="BV89" s="828"/>
      <c r="BW89" s="828"/>
      <c r="BX89" s="828"/>
      <c r="BY89" s="828"/>
      <c r="BZ89" s="829"/>
      <c r="CA89" s="825"/>
      <c r="CB89" s="825"/>
      <c r="CC89" s="825"/>
      <c r="CD89" s="825"/>
      <c r="CE89" s="825"/>
      <c r="CF89" s="825"/>
      <c r="CG89" s="825"/>
      <c r="CH89" s="825"/>
      <c r="CI89" s="825"/>
      <c r="CJ89" s="825"/>
      <c r="CK89" s="825"/>
      <c r="CL89" s="825"/>
      <c r="CM89" s="825"/>
      <c r="CN89" s="825"/>
      <c r="CO89" s="825"/>
      <c r="CP89" s="825"/>
      <c r="CQ89" s="825"/>
      <c r="CR89" s="830"/>
      <c r="CS89" s="4"/>
    </row>
    <row r="90" spans="1:97" s="3" customFormat="1" ht="30.9" customHeight="1" thickBot="1" x14ac:dyDescent="0.25">
      <c r="A90" s="4"/>
      <c r="B90" s="4"/>
      <c r="C90" s="4"/>
      <c r="E90" s="1399" t="s">
        <v>195</v>
      </c>
      <c r="F90" s="1400"/>
      <c r="G90" s="1400"/>
      <c r="H90" s="1400"/>
      <c r="I90" s="1400"/>
      <c r="J90" s="1400"/>
      <c r="K90" s="1400"/>
      <c r="L90" s="1400"/>
      <c r="M90" s="1400"/>
      <c r="N90" s="1400"/>
      <c r="O90" s="1400"/>
      <c r="P90" s="1400"/>
      <c r="Q90" s="1400"/>
      <c r="R90" s="1400"/>
      <c r="S90" s="1400"/>
      <c r="T90" s="1400"/>
      <c r="U90" s="1400"/>
      <c r="V90" s="1400"/>
      <c r="W90" s="1400"/>
      <c r="X90" s="1401"/>
      <c r="Y90" s="840" t="str">
        <f>IF(BI90="","",BI90)</f>
        <v/>
      </c>
      <c r="Z90" s="841"/>
      <c r="AA90" s="841"/>
      <c r="AB90" s="841"/>
      <c r="AC90" s="841"/>
      <c r="AD90" s="841"/>
      <c r="AE90" s="841"/>
      <c r="AF90" s="841"/>
      <c r="AG90" s="841"/>
      <c r="AH90" s="841"/>
      <c r="AI90" s="841"/>
      <c r="AJ90" s="841"/>
      <c r="AK90" s="841"/>
      <c r="AL90" s="841"/>
      <c r="AM90" s="841"/>
      <c r="AN90" s="841"/>
      <c r="AO90" s="841"/>
      <c r="AP90" s="842"/>
      <c r="AQ90" s="985"/>
      <c r="AR90" s="986"/>
      <c r="AS90" s="986"/>
      <c r="AT90" s="986"/>
      <c r="AU90" s="986"/>
      <c r="AV90" s="986"/>
      <c r="AW90" s="986"/>
      <c r="AX90" s="986"/>
      <c r="AY90" s="986"/>
      <c r="AZ90" s="986"/>
      <c r="BA90" s="986"/>
      <c r="BB90" s="986"/>
      <c r="BC90" s="986"/>
      <c r="BD90" s="986"/>
      <c r="BE90" s="986"/>
      <c r="BF90" s="986"/>
      <c r="BG90" s="986"/>
      <c r="BH90" s="987"/>
      <c r="BI90" s="840" t="str">
        <f>IF(作業３!E213+作業３!E269+作業３!E270+作業３!E301=0,"",作業３!E213+作業３!E269+作業３!E270+作業３!E301)</f>
        <v/>
      </c>
      <c r="BJ90" s="841"/>
      <c r="BK90" s="841"/>
      <c r="BL90" s="841"/>
      <c r="BM90" s="841"/>
      <c r="BN90" s="841"/>
      <c r="BO90" s="841"/>
      <c r="BP90" s="841"/>
      <c r="BQ90" s="841"/>
      <c r="BR90" s="841"/>
      <c r="BS90" s="841"/>
      <c r="BT90" s="841"/>
      <c r="BU90" s="841"/>
      <c r="BV90" s="841"/>
      <c r="BW90" s="841"/>
      <c r="BX90" s="841"/>
      <c r="BY90" s="841"/>
      <c r="BZ90" s="842"/>
      <c r="CA90" s="986"/>
      <c r="CB90" s="986"/>
      <c r="CC90" s="986"/>
      <c r="CD90" s="986"/>
      <c r="CE90" s="986"/>
      <c r="CF90" s="986"/>
      <c r="CG90" s="986"/>
      <c r="CH90" s="986"/>
      <c r="CI90" s="986"/>
      <c r="CJ90" s="986"/>
      <c r="CK90" s="986"/>
      <c r="CL90" s="986"/>
      <c r="CM90" s="986"/>
      <c r="CN90" s="986"/>
      <c r="CO90" s="986"/>
      <c r="CP90" s="986"/>
      <c r="CQ90" s="986"/>
      <c r="CR90" s="988"/>
      <c r="CS90" s="4">
        <f>IF(BI90="",0,BI90)</f>
        <v>0</v>
      </c>
    </row>
    <row r="91" spans="1:97" s="3" customFormat="1" ht="30.9" customHeight="1" x14ac:dyDescent="0.2">
      <c r="A91" s="4"/>
      <c r="B91" s="4"/>
      <c r="C91" s="4"/>
      <c r="E91" s="1402" t="s">
        <v>196</v>
      </c>
      <c r="F91" s="1403"/>
      <c r="G91" s="1403"/>
      <c r="H91" s="1403"/>
      <c r="I91" s="1403"/>
      <c r="J91" s="1403"/>
      <c r="K91" s="1403"/>
      <c r="L91" s="1403"/>
      <c r="M91" s="1403"/>
      <c r="N91" s="1403"/>
      <c r="O91" s="1403"/>
      <c r="P91" s="1403"/>
      <c r="Q91" s="1403"/>
      <c r="R91" s="1403"/>
      <c r="S91" s="1403"/>
      <c r="T91" s="1403"/>
      <c r="U91" s="1403"/>
      <c r="V91" s="1403"/>
      <c r="W91" s="1403"/>
      <c r="X91" s="1404"/>
      <c r="Y91" s="859" t="str">
        <f>IF(BI91="","",BI91)</f>
        <v/>
      </c>
      <c r="Z91" s="860"/>
      <c r="AA91" s="860"/>
      <c r="AB91" s="860"/>
      <c r="AC91" s="860"/>
      <c r="AD91" s="860"/>
      <c r="AE91" s="860"/>
      <c r="AF91" s="860"/>
      <c r="AG91" s="860"/>
      <c r="AH91" s="860"/>
      <c r="AI91" s="860"/>
      <c r="AJ91" s="860"/>
      <c r="AK91" s="860"/>
      <c r="AL91" s="860"/>
      <c r="AM91" s="860"/>
      <c r="AN91" s="860"/>
      <c r="AO91" s="860"/>
      <c r="AP91" s="861"/>
      <c r="AQ91" s="973"/>
      <c r="AR91" s="930"/>
      <c r="AS91" s="930"/>
      <c r="AT91" s="930"/>
      <c r="AU91" s="930"/>
      <c r="AV91" s="930"/>
      <c r="AW91" s="930"/>
      <c r="AX91" s="930"/>
      <c r="AY91" s="930"/>
      <c r="AZ91" s="930"/>
      <c r="BA91" s="930"/>
      <c r="BB91" s="930"/>
      <c r="BC91" s="930"/>
      <c r="BD91" s="930"/>
      <c r="BE91" s="930"/>
      <c r="BF91" s="930"/>
      <c r="BG91" s="930"/>
      <c r="BH91" s="974"/>
      <c r="BI91" s="859" t="str">
        <f>IF(CS92+CS93+CS97=0,"",CS92+CS93+CS97)</f>
        <v/>
      </c>
      <c r="BJ91" s="860"/>
      <c r="BK91" s="860"/>
      <c r="BL91" s="860"/>
      <c r="BM91" s="860"/>
      <c r="BN91" s="860"/>
      <c r="BO91" s="860"/>
      <c r="BP91" s="860"/>
      <c r="BQ91" s="860"/>
      <c r="BR91" s="860"/>
      <c r="BS91" s="860"/>
      <c r="BT91" s="860"/>
      <c r="BU91" s="860"/>
      <c r="BV91" s="860"/>
      <c r="BW91" s="860"/>
      <c r="BX91" s="860"/>
      <c r="BY91" s="860"/>
      <c r="BZ91" s="861"/>
      <c r="CA91" s="930"/>
      <c r="CB91" s="930"/>
      <c r="CC91" s="930"/>
      <c r="CD91" s="930"/>
      <c r="CE91" s="930"/>
      <c r="CF91" s="930"/>
      <c r="CG91" s="930"/>
      <c r="CH91" s="930"/>
      <c r="CI91" s="930"/>
      <c r="CJ91" s="930"/>
      <c r="CK91" s="930"/>
      <c r="CL91" s="930"/>
      <c r="CM91" s="930"/>
      <c r="CN91" s="930"/>
      <c r="CO91" s="930"/>
      <c r="CP91" s="930"/>
      <c r="CQ91" s="930"/>
      <c r="CR91" s="931"/>
      <c r="CS91" s="4">
        <f>IF(BI91="",0,BI91)</f>
        <v>0</v>
      </c>
    </row>
    <row r="92" spans="1:97" s="3" customFormat="1" ht="30.9" customHeight="1" x14ac:dyDescent="0.2">
      <c r="A92" s="4"/>
      <c r="B92" s="4"/>
      <c r="C92" s="4"/>
      <c r="E92" s="1383" t="s">
        <v>212</v>
      </c>
      <c r="F92" s="1362"/>
      <c r="G92" s="1362"/>
      <c r="H92" s="1367" t="s">
        <v>185</v>
      </c>
      <c r="I92" s="1368"/>
      <c r="J92" s="1368"/>
      <c r="K92" s="1368" t="s">
        <v>197</v>
      </c>
      <c r="L92" s="1368"/>
      <c r="M92" s="1368"/>
      <c r="N92" s="1368"/>
      <c r="O92" s="1368"/>
      <c r="P92" s="1368"/>
      <c r="Q92" s="1368"/>
      <c r="R92" s="1368"/>
      <c r="S92" s="1368"/>
      <c r="T92" s="1368"/>
      <c r="U92" s="1368"/>
      <c r="V92" s="1368"/>
      <c r="W92" s="1368"/>
      <c r="X92" s="1369"/>
      <c r="Y92" s="998" t="str">
        <f>IF(BI92="","",BI92)</f>
        <v/>
      </c>
      <c r="Z92" s="999"/>
      <c r="AA92" s="999"/>
      <c r="AB92" s="999"/>
      <c r="AC92" s="999"/>
      <c r="AD92" s="999"/>
      <c r="AE92" s="999"/>
      <c r="AF92" s="999"/>
      <c r="AG92" s="999"/>
      <c r="AH92" s="999"/>
      <c r="AI92" s="999"/>
      <c r="AJ92" s="999"/>
      <c r="AK92" s="999"/>
      <c r="AL92" s="999"/>
      <c r="AM92" s="999"/>
      <c r="AN92" s="999"/>
      <c r="AO92" s="999"/>
      <c r="AP92" s="1000"/>
      <c r="AQ92" s="1001"/>
      <c r="AR92" s="1002"/>
      <c r="AS92" s="1002"/>
      <c r="AT92" s="1002"/>
      <c r="AU92" s="1002"/>
      <c r="AV92" s="1002"/>
      <c r="AW92" s="1002"/>
      <c r="AX92" s="1002"/>
      <c r="AY92" s="1002"/>
      <c r="AZ92" s="1002"/>
      <c r="BA92" s="1002"/>
      <c r="BB92" s="1002"/>
      <c r="BC92" s="1002"/>
      <c r="BD92" s="1002"/>
      <c r="BE92" s="1002"/>
      <c r="BF92" s="1002"/>
      <c r="BG92" s="1002"/>
      <c r="BH92" s="1003"/>
      <c r="BI92" s="998" t="str">
        <f>IF(作業３!E211+作業３!E263+作業３!E266=0,"",作業３!E211+作業３!E263+作業３!E266)</f>
        <v/>
      </c>
      <c r="BJ92" s="999"/>
      <c r="BK92" s="999"/>
      <c r="BL92" s="999"/>
      <c r="BM92" s="999"/>
      <c r="BN92" s="999"/>
      <c r="BO92" s="999"/>
      <c r="BP92" s="999"/>
      <c r="BQ92" s="999"/>
      <c r="BR92" s="999"/>
      <c r="BS92" s="999"/>
      <c r="BT92" s="999"/>
      <c r="BU92" s="999"/>
      <c r="BV92" s="999"/>
      <c r="BW92" s="999"/>
      <c r="BX92" s="999"/>
      <c r="BY92" s="999"/>
      <c r="BZ92" s="1000"/>
      <c r="CA92" s="1002"/>
      <c r="CB92" s="1002"/>
      <c r="CC92" s="1002"/>
      <c r="CD92" s="1002"/>
      <c r="CE92" s="1002"/>
      <c r="CF92" s="1002"/>
      <c r="CG92" s="1002"/>
      <c r="CH92" s="1002"/>
      <c r="CI92" s="1002"/>
      <c r="CJ92" s="1002"/>
      <c r="CK92" s="1002"/>
      <c r="CL92" s="1002"/>
      <c r="CM92" s="1002"/>
      <c r="CN92" s="1002"/>
      <c r="CO92" s="1002"/>
      <c r="CP92" s="1002"/>
      <c r="CQ92" s="1002"/>
      <c r="CR92" s="1004"/>
      <c r="CS92" s="4">
        <f>IF(BI92="",0,BI92)</f>
        <v>0</v>
      </c>
    </row>
    <row r="93" spans="1:97" s="3" customFormat="1" ht="30.9" customHeight="1" x14ac:dyDescent="0.2">
      <c r="A93" s="4"/>
      <c r="B93" s="4"/>
      <c r="C93" s="4"/>
      <c r="E93" s="1361"/>
      <c r="F93" s="1362"/>
      <c r="G93" s="1362"/>
      <c r="H93" s="1387" t="s">
        <v>35</v>
      </c>
      <c r="I93" s="1388"/>
      <c r="J93" s="1388"/>
      <c r="K93" s="1389" t="s">
        <v>198</v>
      </c>
      <c r="L93" s="1389"/>
      <c r="M93" s="1389"/>
      <c r="N93" s="1389"/>
      <c r="O93" s="1389"/>
      <c r="P93" s="1389"/>
      <c r="Q93" s="1389"/>
      <c r="R93" s="1389"/>
      <c r="S93" s="1389"/>
      <c r="T93" s="1389"/>
      <c r="U93" s="1389"/>
      <c r="V93" s="1389"/>
      <c r="W93" s="1389"/>
      <c r="X93" s="1390"/>
      <c r="Y93" s="1024" t="str">
        <f>IF(BI95="","",BI95)</f>
        <v/>
      </c>
      <c r="Z93" s="1025"/>
      <c r="AA93" s="1025"/>
      <c r="AB93" s="1025"/>
      <c r="AC93" s="1025"/>
      <c r="AD93" s="1025"/>
      <c r="AE93" s="1025"/>
      <c r="AF93" s="1025"/>
      <c r="AG93" s="1025"/>
      <c r="AH93" s="1025"/>
      <c r="AI93" s="1025"/>
      <c r="AJ93" s="1025"/>
      <c r="AK93" s="1025"/>
      <c r="AL93" s="1025"/>
      <c r="AM93" s="1025"/>
      <c r="AN93" s="1025"/>
      <c r="AO93" s="1025"/>
      <c r="AP93" s="1026"/>
      <c r="AQ93" s="815"/>
      <c r="AR93" s="816"/>
      <c r="AS93" s="816"/>
      <c r="AT93" s="816"/>
      <c r="AU93" s="816"/>
      <c r="AV93" s="816"/>
      <c r="AW93" s="816"/>
      <c r="AX93" s="816"/>
      <c r="AY93" s="816"/>
      <c r="AZ93" s="816"/>
      <c r="BA93" s="816"/>
      <c r="BB93" s="816"/>
      <c r="BC93" s="816"/>
      <c r="BD93" s="816"/>
      <c r="BE93" s="816"/>
      <c r="BF93" s="816"/>
      <c r="BG93" s="816"/>
      <c r="BH93" s="817"/>
      <c r="BI93" s="1024" t="str">
        <f>IF(BI95="","",BI95)</f>
        <v/>
      </c>
      <c r="BJ93" s="1025"/>
      <c r="BK93" s="1025"/>
      <c r="BL93" s="1025"/>
      <c r="BM93" s="1025"/>
      <c r="BN93" s="1025"/>
      <c r="BO93" s="1025"/>
      <c r="BP93" s="1025"/>
      <c r="BQ93" s="1025"/>
      <c r="BR93" s="1025"/>
      <c r="BS93" s="1025"/>
      <c r="BT93" s="1025"/>
      <c r="BU93" s="1025"/>
      <c r="BV93" s="1025"/>
      <c r="BW93" s="1025"/>
      <c r="BX93" s="1025"/>
      <c r="BY93" s="1025"/>
      <c r="BZ93" s="1026"/>
      <c r="CA93" s="816"/>
      <c r="CB93" s="816"/>
      <c r="CC93" s="816"/>
      <c r="CD93" s="816"/>
      <c r="CE93" s="816"/>
      <c r="CF93" s="816"/>
      <c r="CG93" s="816"/>
      <c r="CH93" s="816"/>
      <c r="CI93" s="816"/>
      <c r="CJ93" s="816"/>
      <c r="CK93" s="816"/>
      <c r="CL93" s="816"/>
      <c r="CM93" s="816"/>
      <c r="CN93" s="816"/>
      <c r="CO93" s="816"/>
      <c r="CP93" s="816"/>
      <c r="CQ93" s="816"/>
      <c r="CR93" s="823"/>
      <c r="CS93" s="4">
        <f>IF(BI93="",0,BI93)</f>
        <v>0</v>
      </c>
    </row>
    <row r="94" spans="1:97" s="3" customFormat="1" ht="30.9" customHeight="1" x14ac:dyDescent="0.2">
      <c r="A94" s="4"/>
      <c r="B94" s="4"/>
      <c r="C94" s="4"/>
      <c r="E94" s="1361"/>
      <c r="F94" s="1362"/>
      <c r="G94" s="1362"/>
      <c r="H94" s="1393" t="s">
        <v>213</v>
      </c>
      <c r="I94" s="1394"/>
      <c r="J94" s="1395"/>
      <c r="K94" s="1385" t="s">
        <v>227</v>
      </c>
      <c r="L94" s="1385"/>
      <c r="M94" s="1385"/>
      <c r="N94" s="1385"/>
      <c r="O94" s="1385"/>
      <c r="P94" s="1385"/>
      <c r="Q94" s="1385"/>
      <c r="R94" s="1385"/>
      <c r="S94" s="1385"/>
      <c r="T94" s="1385"/>
      <c r="U94" s="1385"/>
      <c r="V94" s="1385"/>
      <c r="W94" s="1385"/>
      <c r="X94" s="1386"/>
      <c r="Y94" s="1018"/>
      <c r="Z94" s="1019"/>
      <c r="AA94" s="1019"/>
      <c r="AB94" s="1019"/>
      <c r="AC94" s="1019"/>
      <c r="AD94" s="1019"/>
      <c r="AE94" s="1019"/>
      <c r="AF94" s="1019"/>
      <c r="AG94" s="1019"/>
      <c r="AH94" s="1019"/>
      <c r="AI94" s="1019"/>
      <c r="AJ94" s="1019"/>
      <c r="AK94" s="1019"/>
      <c r="AL94" s="1019"/>
      <c r="AM94" s="1019"/>
      <c r="AN94" s="1019"/>
      <c r="AO94" s="1019"/>
      <c r="AP94" s="1020"/>
      <c r="AQ94" s="1021"/>
      <c r="AR94" s="1022"/>
      <c r="AS94" s="1022"/>
      <c r="AT94" s="1022"/>
      <c r="AU94" s="1022"/>
      <c r="AV94" s="1022"/>
      <c r="AW94" s="1022"/>
      <c r="AX94" s="1022"/>
      <c r="AY94" s="1022"/>
      <c r="AZ94" s="1022"/>
      <c r="BA94" s="1022"/>
      <c r="BB94" s="1022"/>
      <c r="BC94" s="1022"/>
      <c r="BD94" s="1022"/>
      <c r="BE94" s="1022"/>
      <c r="BF94" s="1022"/>
      <c r="BG94" s="1022"/>
      <c r="BH94" s="1023"/>
      <c r="BI94" s="1018"/>
      <c r="BJ94" s="1019"/>
      <c r="BK94" s="1019"/>
      <c r="BL94" s="1019"/>
      <c r="BM94" s="1019"/>
      <c r="BN94" s="1019"/>
      <c r="BO94" s="1019"/>
      <c r="BP94" s="1019"/>
      <c r="BQ94" s="1019"/>
      <c r="BR94" s="1019"/>
      <c r="BS94" s="1019"/>
      <c r="BT94" s="1019"/>
      <c r="BU94" s="1019"/>
      <c r="BV94" s="1019"/>
      <c r="BW94" s="1019"/>
      <c r="BX94" s="1019"/>
      <c r="BY94" s="1019"/>
      <c r="BZ94" s="1020"/>
      <c r="CA94" s="1022"/>
      <c r="CB94" s="1022"/>
      <c r="CC94" s="1022"/>
      <c r="CD94" s="1022"/>
      <c r="CE94" s="1022"/>
      <c r="CF94" s="1022"/>
      <c r="CG94" s="1022"/>
      <c r="CH94" s="1022"/>
      <c r="CI94" s="1022"/>
      <c r="CJ94" s="1022"/>
      <c r="CK94" s="1022"/>
      <c r="CL94" s="1022"/>
      <c r="CM94" s="1022"/>
      <c r="CN94" s="1022"/>
      <c r="CO94" s="1022"/>
      <c r="CP94" s="1022"/>
      <c r="CQ94" s="1022"/>
      <c r="CR94" s="1291"/>
      <c r="CS94" s="4"/>
    </row>
    <row r="95" spans="1:97" s="3" customFormat="1" ht="30.9" customHeight="1" x14ac:dyDescent="0.2">
      <c r="A95" s="4"/>
      <c r="B95" s="4"/>
      <c r="C95" s="4"/>
      <c r="E95" s="1361"/>
      <c r="F95" s="1362"/>
      <c r="G95" s="1362"/>
      <c r="H95" s="1396"/>
      <c r="I95" s="1397"/>
      <c r="J95" s="1398"/>
      <c r="K95" s="1384" t="s">
        <v>340</v>
      </c>
      <c r="L95" s="1385"/>
      <c r="M95" s="1385"/>
      <c r="N95" s="1385"/>
      <c r="O95" s="1385"/>
      <c r="P95" s="1385"/>
      <c r="Q95" s="1385"/>
      <c r="R95" s="1385"/>
      <c r="S95" s="1385"/>
      <c r="T95" s="1385"/>
      <c r="U95" s="1385"/>
      <c r="V95" s="1385"/>
      <c r="W95" s="1385"/>
      <c r="X95" s="1386"/>
      <c r="Y95" s="1027" t="str">
        <f>IF(BI95="","",BI95)</f>
        <v/>
      </c>
      <c r="Z95" s="1028"/>
      <c r="AA95" s="1028"/>
      <c r="AB95" s="1028"/>
      <c r="AC95" s="1028"/>
      <c r="AD95" s="1028"/>
      <c r="AE95" s="1028"/>
      <c r="AF95" s="1028"/>
      <c r="AG95" s="1028"/>
      <c r="AH95" s="1028"/>
      <c r="AI95" s="1028"/>
      <c r="AJ95" s="1028"/>
      <c r="AK95" s="1028"/>
      <c r="AL95" s="1028"/>
      <c r="AM95" s="1028"/>
      <c r="AN95" s="1028"/>
      <c r="AO95" s="1028"/>
      <c r="AP95" s="1029"/>
      <c r="AQ95" s="815"/>
      <c r="AR95" s="816"/>
      <c r="AS95" s="816"/>
      <c r="AT95" s="816"/>
      <c r="AU95" s="816"/>
      <c r="AV95" s="816"/>
      <c r="AW95" s="816"/>
      <c r="AX95" s="816"/>
      <c r="AY95" s="816"/>
      <c r="AZ95" s="816"/>
      <c r="BA95" s="816"/>
      <c r="BB95" s="816"/>
      <c r="BC95" s="816"/>
      <c r="BD95" s="816"/>
      <c r="BE95" s="816"/>
      <c r="BF95" s="816"/>
      <c r="BG95" s="816"/>
      <c r="BH95" s="817"/>
      <c r="BI95" s="1027" t="str">
        <f>IF(作業３!E188+作業３!E191+作業３!E194+作業３!E264+作業３!E267+作業３!E212=0,"",作業３!E188+作業３!E191+作業３!E194+作業３!E264+作業３!E267+作業３!E212)</f>
        <v/>
      </c>
      <c r="BJ95" s="1028"/>
      <c r="BK95" s="1028"/>
      <c r="BL95" s="1028"/>
      <c r="BM95" s="1028"/>
      <c r="BN95" s="1028"/>
      <c r="BO95" s="1028"/>
      <c r="BP95" s="1028"/>
      <c r="BQ95" s="1028"/>
      <c r="BR95" s="1028"/>
      <c r="BS95" s="1028"/>
      <c r="BT95" s="1028"/>
      <c r="BU95" s="1028"/>
      <c r="BV95" s="1028"/>
      <c r="BW95" s="1028"/>
      <c r="BX95" s="1028"/>
      <c r="BY95" s="1028"/>
      <c r="BZ95" s="1029"/>
      <c r="CA95" s="816"/>
      <c r="CB95" s="816"/>
      <c r="CC95" s="816"/>
      <c r="CD95" s="816"/>
      <c r="CE95" s="816"/>
      <c r="CF95" s="816"/>
      <c r="CG95" s="816"/>
      <c r="CH95" s="816"/>
      <c r="CI95" s="816"/>
      <c r="CJ95" s="816"/>
      <c r="CK95" s="816"/>
      <c r="CL95" s="816"/>
      <c r="CM95" s="816"/>
      <c r="CN95" s="816"/>
      <c r="CO95" s="816"/>
      <c r="CP95" s="816"/>
      <c r="CQ95" s="816"/>
      <c r="CR95" s="823"/>
      <c r="CS95" s="4">
        <f>IF(BI95="",0,BI95)</f>
        <v>0</v>
      </c>
    </row>
    <row r="96" spans="1:97" s="3" customFormat="1" ht="30.9" customHeight="1" x14ac:dyDescent="0.2">
      <c r="A96" s="4"/>
      <c r="B96" s="4"/>
      <c r="C96" s="4"/>
      <c r="E96" s="1361"/>
      <c r="F96" s="1362"/>
      <c r="G96" s="1362"/>
      <c r="H96" s="1396"/>
      <c r="I96" s="1397"/>
      <c r="J96" s="1398"/>
      <c r="K96" s="119"/>
      <c r="L96" s="1391" t="s">
        <v>210</v>
      </c>
      <c r="M96" s="1384"/>
      <c r="N96" s="1384"/>
      <c r="O96" s="1384"/>
      <c r="P96" s="1384"/>
      <c r="Q96" s="1384"/>
      <c r="R96" s="1384"/>
      <c r="S96" s="1384"/>
      <c r="T96" s="1384"/>
      <c r="U96" s="1384"/>
      <c r="V96" s="1384"/>
      <c r="W96" s="1384"/>
      <c r="X96" s="1392"/>
      <c r="Y96" s="401"/>
      <c r="Z96" s="406"/>
      <c r="AA96" s="406"/>
      <c r="AB96" s="406"/>
      <c r="AC96" s="406"/>
      <c r="AD96" s="406" t="str">
        <f>IF(AE96="","","(")</f>
        <v/>
      </c>
      <c r="AE96" s="959"/>
      <c r="AF96" s="959"/>
      <c r="AG96" s="959"/>
      <c r="AH96" s="959"/>
      <c r="AI96" s="959"/>
      <c r="AJ96" s="959"/>
      <c r="AK96" s="959"/>
      <c r="AL96" s="959"/>
      <c r="AM96" s="959"/>
      <c r="AN96" s="959"/>
      <c r="AO96" s="959"/>
      <c r="AP96" s="402" t="str">
        <f>IF(AE96="","",")")</f>
        <v/>
      </c>
      <c r="AQ96" s="1009"/>
      <c r="AR96" s="1010"/>
      <c r="AS96" s="1010"/>
      <c r="AT96" s="1010"/>
      <c r="AU96" s="1010"/>
      <c r="AV96" s="1010"/>
      <c r="AW96" s="1010"/>
      <c r="AX96" s="1010"/>
      <c r="AY96" s="1010"/>
      <c r="AZ96" s="1010"/>
      <c r="BA96" s="1010"/>
      <c r="BB96" s="1010"/>
      <c r="BC96" s="1010"/>
      <c r="BD96" s="1010"/>
      <c r="BE96" s="1010"/>
      <c r="BF96" s="1010"/>
      <c r="BG96" s="1010"/>
      <c r="BH96" s="1011"/>
      <c r="BI96" s="401"/>
      <c r="BJ96" s="406"/>
      <c r="BK96" s="406"/>
      <c r="BL96" s="406"/>
      <c r="BM96" s="406"/>
      <c r="BN96" s="406" t="str">
        <f>IF(BO96="","","(")</f>
        <v/>
      </c>
      <c r="BO96" s="959"/>
      <c r="BP96" s="959"/>
      <c r="BQ96" s="959"/>
      <c r="BR96" s="959"/>
      <c r="BS96" s="959"/>
      <c r="BT96" s="959"/>
      <c r="BU96" s="959"/>
      <c r="BV96" s="959"/>
      <c r="BW96" s="959"/>
      <c r="BX96" s="959"/>
      <c r="BY96" s="959"/>
      <c r="BZ96" s="402" t="str">
        <f>IF(BO96="","",")")</f>
        <v/>
      </c>
      <c r="CA96" s="816"/>
      <c r="CB96" s="816"/>
      <c r="CC96" s="816"/>
      <c r="CD96" s="816"/>
      <c r="CE96" s="816"/>
      <c r="CF96" s="816"/>
      <c r="CG96" s="816"/>
      <c r="CH96" s="816"/>
      <c r="CI96" s="816"/>
      <c r="CJ96" s="816"/>
      <c r="CK96" s="816"/>
      <c r="CL96" s="816"/>
      <c r="CM96" s="816"/>
      <c r="CN96" s="816"/>
      <c r="CO96" s="816"/>
      <c r="CP96" s="816"/>
      <c r="CQ96" s="816"/>
      <c r="CR96" s="823"/>
      <c r="CS96" s="4"/>
    </row>
    <row r="97" spans="1:97" s="3" customFormat="1" ht="30.9" customHeight="1" thickBot="1" x14ac:dyDescent="0.25">
      <c r="A97" s="4"/>
      <c r="B97" s="4"/>
      <c r="C97" s="4"/>
      <c r="E97" s="1364"/>
      <c r="F97" s="1365"/>
      <c r="G97" s="1365"/>
      <c r="H97" s="1370" t="s">
        <v>36</v>
      </c>
      <c r="I97" s="1371"/>
      <c r="J97" s="1371"/>
      <c r="K97" s="1371" t="s">
        <v>190</v>
      </c>
      <c r="L97" s="1371"/>
      <c r="M97" s="1371"/>
      <c r="N97" s="1371"/>
      <c r="O97" s="1371"/>
      <c r="P97" s="1371"/>
      <c r="Q97" s="1371"/>
      <c r="R97" s="1371"/>
      <c r="S97" s="1371"/>
      <c r="T97" s="1371"/>
      <c r="U97" s="1371"/>
      <c r="V97" s="1371"/>
      <c r="W97" s="1371"/>
      <c r="X97" s="1372"/>
      <c r="Y97" s="1012" t="str">
        <f t="shared" ref="Y97:Y103" si="0">IF(BI97="","",BI97)</f>
        <v/>
      </c>
      <c r="Z97" s="1013"/>
      <c r="AA97" s="1013"/>
      <c r="AB97" s="1013"/>
      <c r="AC97" s="1013"/>
      <c r="AD97" s="1013"/>
      <c r="AE97" s="1013"/>
      <c r="AF97" s="1013"/>
      <c r="AG97" s="1013"/>
      <c r="AH97" s="1013"/>
      <c r="AI97" s="1013"/>
      <c r="AJ97" s="1013"/>
      <c r="AK97" s="1013"/>
      <c r="AL97" s="1013"/>
      <c r="AM97" s="1013"/>
      <c r="AN97" s="1013"/>
      <c r="AO97" s="1013"/>
      <c r="AP97" s="1014"/>
      <c r="AQ97" s="1040"/>
      <c r="AR97" s="1038"/>
      <c r="AS97" s="1038"/>
      <c r="AT97" s="1038"/>
      <c r="AU97" s="1038"/>
      <c r="AV97" s="1038"/>
      <c r="AW97" s="1038"/>
      <c r="AX97" s="1038"/>
      <c r="AY97" s="1038"/>
      <c r="AZ97" s="1038"/>
      <c r="BA97" s="1038"/>
      <c r="BB97" s="1038"/>
      <c r="BC97" s="1038"/>
      <c r="BD97" s="1038"/>
      <c r="BE97" s="1038"/>
      <c r="BF97" s="1038"/>
      <c r="BG97" s="1038"/>
      <c r="BH97" s="1041"/>
      <c r="BI97" s="1012" t="str">
        <f>IF(作業３!E185=0,"",作業３!E185)</f>
        <v/>
      </c>
      <c r="BJ97" s="1013"/>
      <c r="BK97" s="1013"/>
      <c r="BL97" s="1013"/>
      <c r="BM97" s="1013"/>
      <c r="BN97" s="1013"/>
      <c r="BO97" s="1013"/>
      <c r="BP97" s="1013"/>
      <c r="BQ97" s="1013"/>
      <c r="BR97" s="1013"/>
      <c r="BS97" s="1013"/>
      <c r="BT97" s="1013"/>
      <c r="BU97" s="1013"/>
      <c r="BV97" s="1013"/>
      <c r="BW97" s="1013"/>
      <c r="BX97" s="1013"/>
      <c r="BY97" s="1013"/>
      <c r="BZ97" s="1014"/>
      <c r="CA97" s="1038"/>
      <c r="CB97" s="1038"/>
      <c r="CC97" s="1038"/>
      <c r="CD97" s="1038"/>
      <c r="CE97" s="1038"/>
      <c r="CF97" s="1038"/>
      <c r="CG97" s="1038"/>
      <c r="CH97" s="1038"/>
      <c r="CI97" s="1038"/>
      <c r="CJ97" s="1038"/>
      <c r="CK97" s="1038"/>
      <c r="CL97" s="1038"/>
      <c r="CM97" s="1038"/>
      <c r="CN97" s="1038"/>
      <c r="CO97" s="1038"/>
      <c r="CP97" s="1038"/>
      <c r="CQ97" s="1038"/>
      <c r="CR97" s="1039"/>
      <c r="CS97" s="4">
        <f t="shared" ref="CS97:CS105" si="1">IF(BI97="",0,BI97)</f>
        <v>0</v>
      </c>
    </row>
    <row r="98" spans="1:97" s="3" customFormat="1" ht="30.9" customHeight="1" thickBot="1" x14ac:dyDescent="0.25">
      <c r="A98" s="4"/>
      <c r="B98" s="4"/>
      <c r="C98" s="4"/>
      <c r="E98" s="1376" t="s">
        <v>199</v>
      </c>
      <c r="F98" s="1377"/>
      <c r="G98" s="1377"/>
      <c r="H98" s="1377"/>
      <c r="I98" s="1377"/>
      <c r="J98" s="1377"/>
      <c r="K98" s="1377"/>
      <c r="L98" s="1377"/>
      <c r="M98" s="1377"/>
      <c r="N98" s="1377"/>
      <c r="O98" s="1377"/>
      <c r="P98" s="1377"/>
      <c r="Q98" s="1377"/>
      <c r="R98" s="1377"/>
      <c r="S98" s="1377"/>
      <c r="T98" s="1377"/>
      <c r="U98" s="1377"/>
      <c r="V98" s="1377"/>
      <c r="W98" s="1377"/>
      <c r="X98" s="1378"/>
      <c r="Y98" s="840" t="str">
        <f t="shared" si="0"/>
        <v/>
      </c>
      <c r="Z98" s="841"/>
      <c r="AA98" s="841"/>
      <c r="AB98" s="841"/>
      <c r="AC98" s="841"/>
      <c r="AD98" s="841"/>
      <c r="AE98" s="841"/>
      <c r="AF98" s="841"/>
      <c r="AG98" s="841"/>
      <c r="AH98" s="841"/>
      <c r="AI98" s="841"/>
      <c r="AJ98" s="841"/>
      <c r="AK98" s="841"/>
      <c r="AL98" s="841"/>
      <c r="AM98" s="841"/>
      <c r="AN98" s="841"/>
      <c r="AO98" s="841"/>
      <c r="AP98" s="842"/>
      <c r="AQ98" s="985"/>
      <c r="AR98" s="986"/>
      <c r="AS98" s="986"/>
      <c r="AT98" s="986"/>
      <c r="AU98" s="986"/>
      <c r="AV98" s="986"/>
      <c r="AW98" s="986"/>
      <c r="AX98" s="986"/>
      <c r="AY98" s="986"/>
      <c r="AZ98" s="986"/>
      <c r="BA98" s="986"/>
      <c r="BB98" s="986"/>
      <c r="BC98" s="986"/>
      <c r="BD98" s="986"/>
      <c r="BE98" s="986"/>
      <c r="BF98" s="986"/>
      <c r="BG98" s="986"/>
      <c r="BH98" s="987"/>
      <c r="BI98" s="840" t="str">
        <f>IF(作業３!E221+作業３!E274+作業３!E275+作業３!E276+作業３!E307=0,"",作業３!E221+作業３!E274+作業３!E275+作業３!E276+作業３!E307)</f>
        <v/>
      </c>
      <c r="BJ98" s="841"/>
      <c r="BK98" s="841"/>
      <c r="BL98" s="841"/>
      <c r="BM98" s="841"/>
      <c r="BN98" s="841"/>
      <c r="BO98" s="841"/>
      <c r="BP98" s="841"/>
      <c r="BQ98" s="841"/>
      <c r="BR98" s="841"/>
      <c r="BS98" s="841"/>
      <c r="BT98" s="841"/>
      <c r="BU98" s="841"/>
      <c r="BV98" s="841"/>
      <c r="BW98" s="841"/>
      <c r="BX98" s="841"/>
      <c r="BY98" s="841"/>
      <c r="BZ98" s="842"/>
      <c r="CA98" s="986"/>
      <c r="CB98" s="986"/>
      <c r="CC98" s="986"/>
      <c r="CD98" s="986"/>
      <c r="CE98" s="986"/>
      <c r="CF98" s="986"/>
      <c r="CG98" s="986"/>
      <c r="CH98" s="986"/>
      <c r="CI98" s="986"/>
      <c r="CJ98" s="986"/>
      <c r="CK98" s="986"/>
      <c r="CL98" s="986"/>
      <c r="CM98" s="986"/>
      <c r="CN98" s="986"/>
      <c r="CO98" s="986"/>
      <c r="CP98" s="986"/>
      <c r="CQ98" s="986"/>
      <c r="CR98" s="988"/>
      <c r="CS98" s="4">
        <f t="shared" si="1"/>
        <v>0</v>
      </c>
    </row>
    <row r="99" spans="1:97" s="3" customFormat="1" ht="30.9" customHeight="1" x14ac:dyDescent="0.2">
      <c r="A99" s="4"/>
      <c r="B99" s="4"/>
      <c r="C99" s="4"/>
      <c r="E99" s="1355" t="s">
        <v>200</v>
      </c>
      <c r="F99" s="1356"/>
      <c r="G99" s="1356"/>
      <c r="H99" s="1356"/>
      <c r="I99" s="1356"/>
      <c r="J99" s="1356"/>
      <c r="K99" s="1356"/>
      <c r="L99" s="1356"/>
      <c r="M99" s="1356"/>
      <c r="N99" s="1356"/>
      <c r="O99" s="1356"/>
      <c r="P99" s="1356"/>
      <c r="Q99" s="1356"/>
      <c r="R99" s="1356"/>
      <c r="S99" s="1356"/>
      <c r="T99" s="1356"/>
      <c r="U99" s="1356"/>
      <c r="V99" s="1356"/>
      <c r="W99" s="1356"/>
      <c r="X99" s="1357"/>
      <c r="Y99" s="859" t="str">
        <f t="shared" si="0"/>
        <v/>
      </c>
      <c r="Z99" s="860"/>
      <c r="AA99" s="860"/>
      <c r="AB99" s="860"/>
      <c r="AC99" s="860"/>
      <c r="AD99" s="860"/>
      <c r="AE99" s="860"/>
      <c r="AF99" s="860"/>
      <c r="AG99" s="860"/>
      <c r="AH99" s="860"/>
      <c r="AI99" s="860"/>
      <c r="AJ99" s="860"/>
      <c r="AK99" s="860"/>
      <c r="AL99" s="860"/>
      <c r="AM99" s="860"/>
      <c r="AN99" s="860"/>
      <c r="AO99" s="860"/>
      <c r="AP99" s="861"/>
      <c r="AQ99" s="973"/>
      <c r="AR99" s="930"/>
      <c r="AS99" s="930"/>
      <c r="AT99" s="930"/>
      <c r="AU99" s="930"/>
      <c r="AV99" s="930"/>
      <c r="AW99" s="930"/>
      <c r="AX99" s="930"/>
      <c r="AY99" s="930"/>
      <c r="AZ99" s="930"/>
      <c r="BA99" s="930"/>
      <c r="BB99" s="930"/>
      <c r="BC99" s="930"/>
      <c r="BD99" s="930"/>
      <c r="BE99" s="930"/>
      <c r="BF99" s="930"/>
      <c r="BG99" s="930"/>
      <c r="BH99" s="974"/>
      <c r="BI99" s="859" t="str">
        <f>IF(CS100+CS101=0,"",CS100+CS101)</f>
        <v/>
      </c>
      <c r="BJ99" s="860"/>
      <c r="BK99" s="860"/>
      <c r="BL99" s="860"/>
      <c r="BM99" s="860"/>
      <c r="BN99" s="860"/>
      <c r="BO99" s="860"/>
      <c r="BP99" s="860"/>
      <c r="BQ99" s="860"/>
      <c r="BR99" s="860"/>
      <c r="BS99" s="860"/>
      <c r="BT99" s="860"/>
      <c r="BU99" s="860"/>
      <c r="BV99" s="860"/>
      <c r="BW99" s="860"/>
      <c r="BX99" s="860"/>
      <c r="BY99" s="860"/>
      <c r="BZ99" s="861"/>
      <c r="CA99" s="930"/>
      <c r="CB99" s="930"/>
      <c r="CC99" s="930"/>
      <c r="CD99" s="930"/>
      <c r="CE99" s="930"/>
      <c r="CF99" s="930"/>
      <c r="CG99" s="930"/>
      <c r="CH99" s="930"/>
      <c r="CI99" s="930"/>
      <c r="CJ99" s="930"/>
      <c r="CK99" s="930"/>
      <c r="CL99" s="930"/>
      <c r="CM99" s="930"/>
      <c r="CN99" s="930"/>
      <c r="CO99" s="930"/>
      <c r="CP99" s="930"/>
      <c r="CQ99" s="930"/>
      <c r="CR99" s="931"/>
      <c r="CS99" s="4">
        <f t="shared" si="1"/>
        <v>0</v>
      </c>
    </row>
    <row r="100" spans="1:97" s="3" customFormat="1" ht="30.9" customHeight="1" x14ac:dyDescent="0.2">
      <c r="A100" s="4"/>
      <c r="B100" s="4"/>
      <c r="C100" s="4"/>
      <c r="E100" s="1358" t="s">
        <v>212</v>
      </c>
      <c r="F100" s="1359"/>
      <c r="G100" s="1360"/>
      <c r="H100" s="1367" t="s">
        <v>185</v>
      </c>
      <c r="I100" s="1368"/>
      <c r="J100" s="1368"/>
      <c r="K100" s="1381" t="s">
        <v>189</v>
      </c>
      <c r="L100" s="1381"/>
      <c r="M100" s="1381"/>
      <c r="N100" s="1381"/>
      <c r="O100" s="1381"/>
      <c r="P100" s="1381"/>
      <c r="Q100" s="1381"/>
      <c r="R100" s="1381"/>
      <c r="S100" s="1381"/>
      <c r="T100" s="1381"/>
      <c r="U100" s="1381"/>
      <c r="V100" s="1381"/>
      <c r="W100" s="1381"/>
      <c r="X100" s="1382"/>
      <c r="Y100" s="833" t="str">
        <f t="shared" si="0"/>
        <v/>
      </c>
      <c r="Z100" s="834"/>
      <c r="AA100" s="834"/>
      <c r="AB100" s="834"/>
      <c r="AC100" s="834"/>
      <c r="AD100" s="834"/>
      <c r="AE100" s="834"/>
      <c r="AF100" s="834"/>
      <c r="AG100" s="834"/>
      <c r="AH100" s="834"/>
      <c r="AI100" s="834"/>
      <c r="AJ100" s="834"/>
      <c r="AK100" s="834"/>
      <c r="AL100" s="834"/>
      <c r="AM100" s="834"/>
      <c r="AN100" s="834"/>
      <c r="AO100" s="834"/>
      <c r="AP100" s="835"/>
      <c r="AQ100" s="975"/>
      <c r="AR100" s="976"/>
      <c r="AS100" s="976"/>
      <c r="AT100" s="976"/>
      <c r="AU100" s="976"/>
      <c r="AV100" s="976"/>
      <c r="AW100" s="976"/>
      <c r="AX100" s="976"/>
      <c r="AY100" s="976"/>
      <c r="AZ100" s="976"/>
      <c r="BA100" s="976"/>
      <c r="BB100" s="976"/>
      <c r="BC100" s="976"/>
      <c r="BD100" s="976"/>
      <c r="BE100" s="976"/>
      <c r="BF100" s="976"/>
      <c r="BG100" s="976"/>
      <c r="BH100" s="977"/>
      <c r="BI100" s="833" t="str">
        <f>IF(作業３!E207=0,"",作業３!E207)</f>
        <v/>
      </c>
      <c r="BJ100" s="834"/>
      <c r="BK100" s="834"/>
      <c r="BL100" s="834"/>
      <c r="BM100" s="834"/>
      <c r="BN100" s="834"/>
      <c r="BO100" s="834"/>
      <c r="BP100" s="834"/>
      <c r="BQ100" s="834"/>
      <c r="BR100" s="834"/>
      <c r="BS100" s="834"/>
      <c r="BT100" s="834"/>
      <c r="BU100" s="834"/>
      <c r="BV100" s="834"/>
      <c r="BW100" s="834"/>
      <c r="BX100" s="834"/>
      <c r="BY100" s="834"/>
      <c r="BZ100" s="835"/>
      <c r="CA100" s="976"/>
      <c r="CB100" s="976"/>
      <c r="CC100" s="976"/>
      <c r="CD100" s="976"/>
      <c r="CE100" s="976"/>
      <c r="CF100" s="976"/>
      <c r="CG100" s="976"/>
      <c r="CH100" s="976"/>
      <c r="CI100" s="976"/>
      <c r="CJ100" s="976"/>
      <c r="CK100" s="976"/>
      <c r="CL100" s="976"/>
      <c r="CM100" s="976"/>
      <c r="CN100" s="976"/>
      <c r="CO100" s="976"/>
      <c r="CP100" s="976"/>
      <c r="CQ100" s="976"/>
      <c r="CR100" s="984"/>
      <c r="CS100" s="4">
        <f t="shared" si="1"/>
        <v>0</v>
      </c>
    </row>
    <row r="101" spans="1:97" s="3" customFormat="1" ht="30.9" customHeight="1" thickBot="1" x14ac:dyDescent="0.25">
      <c r="A101" s="4"/>
      <c r="B101" s="4"/>
      <c r="C101" s="4"/>
      <c r="E101" s="1364"/>
      <c r="F101" s="1365"/>
      <c r="G101" s="1366"/>
      <c r="H101" s="1370" t="s">
        <v>35</v>
      </c>
      <c r="I101" s="1371"/>
      <c r="J101" s="1371"/>
      <c r="K101" s="1379" t="s">
        <v>194</v>
      </c>
      <c r="L101" s="1379"/>
      <c r="M101" s="1379"/>
      <c r="N101" s="1379"/>
      <c r="O101" s="1379"/>
      <c r="P101" s="1379"/>
      <c r="Q101" s="1379"/>
      <c r="R101" s="1379"/>
      <c r="S101" s="1379"/>
      <c r="T101" s="1379"/>
      <c r="U101" s="1379"/>
      <c r="V101" s="1379"/>
      <c r="W101" s="1379"/>
      <c r="X101" s="1380"/>
      <c r="Y101" s="827" t="str">
        <f t="shared" si="0"/>
        <v/>
      </c>
      <c r="Z101" s="828"/>
      <c r="AA101" s="828"/>
      <c r="AB101" s="828"/>
      <c r="AC101" s="828"/>
      <c r="AD101" s="828"/>
      <c r="AE101" s="828"/>
      <c r="AF101" s="828"/>
      <c r="AG101" s="828"/>
      <c r="AH101" s="828"/>
      <c r="AI101" s="828"/>
      <c r="AJ101" s="828"/>
      <c r="AK101" s="828"/>
      <c r="AL101" s="828"/>
      <c r="AM101" s="828"/>
      <c r="AN101" s="828"/>
      <c r="AO101" s="828"/>
      <c r="AP101" s="829"/>
      <c r="AQ101" s="824"/>
      <c r="AR101" s="825"/>
      <c r="AS101" s="825"/>
      <c r="AT101" s="825"/>
      <c r="AU101" s="825"/>
      <c r="AV101" s="825"/>
      <c r="AW101" s="825"/>
      <c r="AX101" s="825"/>
      <c r="AY101" s="825"/>
      <c r="AZ101" s="825"/>
      <c r="BA101" s="825"/>
      <c r="BB101" s="825"/>
      <c r="BC101" s="825"/>
      <c r="BD101" s="825"/>
      <c r="BE101" s="825"/>
      <c r="BF101" s="825"/>
      <c r="BG101" s="825"/>
      <c r="BH101" s="826"/>
      <c r="BI101" s="827" t="str">
        <f>IF(作業３!E201+SUM(作業３!E203:E206)+作業３!E208+作業３!E217+作業３!E218=0,"",作業３!E201+SUM(作業３!E203:E206)+作業３!E208+作業３!E217+作業３!E218)</f>
        <v/>
      </c>
      <c r="BJ101" s="828"/>
      <c r="BK101" s="828"/>
      <c r="BL101" s="828"/>
      <c r="BM101" s="828"/>
      <c r="BN101" s="828"/>
      <c r="BO101" s="828"/>
      <c r="BP101" s="828"/>
      <c r="BQ101" s="828"/>
      <c r="BR101" s="828"/>
      <c r="BS101" s="828"/>
      <c r="BT101" s="828"/>
      <c r="BU101" s="828"/>
      <c r="BV101" s="828"/>
      <c r="BW101" s="828"/>
      <c r="BX101" s="828"/>
      <c r="BY101" s="828"/>
      <c r="BZ101" s="829"/>
      <c r="CA101" s="825"/>
      <c r="CB101" s="825"/>
      <c r="CC101" s="825"/>
      <c r="CD101" s="825"/>
      <c r="CE101" s="825"/>
      <c r="CF101" s="825"/>
      <c r="CG101" s="825"/>
      <c r="CH101" s="825"/>
      <c r="CI101" s="825"/>
      <c r="CJ101" s="825"/>
      <c r="CK101" s="825"/>
      <c r="CL101" s="825"/>
      <c r="CM101" s="825"/>
      <c r="CN101" s="825"/>
      <c r="CO101" s="825"/>
      <c r="CP101" s="825"/>
      <c r="CQ101" s="825"/>
      <c r="CR101" s="830"/>
      <c r="CS101" s="4">
        <f t="shared" si="1"/>
        <v>0</v>
      </c>
    </row>
    <row r="102" spans="1:97" s="3" customFormat="1" ht="30.9" customHeight="1" thickBot="1" x14ac:dyDescent="0.25">
      <c r="A102" s="4"/>
      <c r="B102" s="4"/>
      <c r="C102" s="4"/>
      <c r="E102" s="1376" t="s">
        <v>201</v>
      </c>
      <c r="F102" s="1377"/>
      <c r="G102" s="1377"/>
      <c r="H102" s="1377"/>
      <c r="I102" s="1377"/>
      <c r="J102" s="1377"/>
      <c r="K102" s="1377"/>
      <c r="L102" s="1377"/>
      <c r="M102" s="1377"/>
      <c r="N102" s="1377"/>
      <c r="O102" s="1377"/>
      <c r="P102" s="1377"/>
      <c r="Q102" s="1377"/>
      <c r="R102" s="1377"/>
      <c r="S102" s="1377"/>
      <c r="T102" s="1377"/>
      <c r="U102" s="1377"/>
      <c r="V102" s="1377"/>
      <c r="W102" s="1377"/>
      <c r="X102" s="1378"/>
      <c r="Y102" s="840" t="str">
        <f t="shared" si="0"/>
        <v/>
      </c>
      <c r="Z102" s="841"/>
      <c r="AA102" s="841"/>
      <c r="AB102" s="841"/>
      <c r="AC102" s="841"/>
      <c r="AD102" s="841"/>
      <c r="AE102" s="841"/>
      <c r="AF102" s="841"/>
      <c r="AG102" s="841"/>
      <c r="AH102" s="841"/>
      <c r="AI102" s="841"/>
      <c r="AJ102" s="841"/>
      <c r="AK102" s="841"/>
      <c r="AL102" s="841"/>
      <c r="AM102" s="841"/>
      <c r="AN102" s="841"/>
      <c r="AO102" s="841"/>
      <c r="AP102" s="842"/>
      <c r="AQ102" s="985"/>
      <c r="AR102" s="986"/>
      <c r="AS102" s="986"/>
      <c r="AT102" s="986"/>
      <c r="AU102" s="986"/>
      <c r="AV102" s="986"/>
      <c r="AW102" s="986"/>
      <c r="AX102" s="986"/>
      <c r="AY102" s="986"/>
      <c r="AZ102" s="986"/>
      <c r="BA102" s="986"/>
      <c r="BB102" s="986"/>
      <c r="BC102" s="986"/>
      <c r="BD102" s="986"/>
      <c r="BE102" s="986"/>
      <c r="BF102" s="986"/>
      <c r="BG102" s="986"/>
      <c r="BH102" s="987"/>
      <c r="BI102" s="840" t="str">
        <f>IF(作業３!E214+作業３!E215=0,"",作業３!E214+作業３!E215)</f>
        <v/>
      </c>
      <c r="BJ102" s="841"/>
      <c r="BK102" s="841"/>
      <c r="BL102" s="841"/>
      <c r="BM102" s="841"/>
      <c r="BN102" s="841"/>
      <c r="BO102" s="841"/>
      <c r="BP102" s="841"/>
      <c r="BQ102" s="841"/>
      <c r="BR102" s="841"/>
      <c r="BS102" s="841"/>
      <c r="BT102" s="841"/>
      <c r="BU102" s="841"/>
      <c r="BV102" s="841"/>
      <c r="BW102" s="841"/>
      <c r="BX102" s="841"/>
      <c r="BY102" s="841"/>
      <c r="BZ102" s="842"/>
      <c r="CA102" s="986"/>
      <c r="CB102" s="986"/>
      <c r="CC102" s="986"/>
      <c r="CD102" s="986"/>
      <c r="CE102" s="986"/>
      <c r="CF102" s="986"/>
      <c r="CG102" s="986"/>
      <c r="CH102" s="986"/>
      <c r="CI102" s="986"/>
      <c r="CJ102" s="986"/>
      <c r="CK102" s="986"/>
      <c r="CL102" s="986"/>
      <c r="CM102" s="986"/>
      <c r="CN102" s="986"/>
      <c r="CO102" s="986"/>
      <c r="CP102" s="986"/>
      <c r="CQ102" s="986"/>
      <c r="CR102" s="988"/>
      <c r="CS102" s="4">
        <f t="shared" si="1"/>
        <v>0</v>
      </c>
    </row>
    <row r="103" spans="1:97" s="3" customFormat="1" ht="30.9" customHeight="1" thickBot="1" x14ac:dyDescent="0.25">
      <c r="A103" s="4"/>
      <c r="B103" s="4"/>
      <c r="C103" s="4"/>
      <c r="E103" s="1376" t="s">
        <v>202</v>
      </c>
      <c r="F103" s="1377"/>
      <c r="G103" s="1377"/>
      <c r="H103" s="1377"/>
      <c r="I103" s="1377"/>
      <c r="J103" s="1377"/>
      <c r="K103" s="1377"/>
      <c r="L103" s="1377"/>
      <c r="M103" s="1377"/>
      <c r="N103" s="1377"/>
      <c r="O103" s="1377"/>
      <c r="P103" s="1377"/>
      <c r="Q103" s="1377"/>
      <c r="R103" s="1377"/>
      <c r="S103" s="1377"/>
      <c r="T103" s="1377"/>
      <c r="U103" s="1377"/>
      <c r="V103" s="1377"/>
      <c r="W103" s="1377"/>
      <c r="X103" s="1378"/>
      <c r="Y103" s="840" t="str">
        <f t="shared" si="0"/>
        <v/>
      </c>
      <c r="Z103" s="841"/>
      <c r="AA103" s="841"/>
      <c r="AB103" s="841"/>
      <c r="AC103" s="841"/>
      <c r="AD103" s="841"/>
      <c r="AE103" s="841"/>
      <c r="AF103" s="841"/>
      <c r="AG103" s="841"/>
      <c r="AH103" s="841"/>
      <c r="AI103" s="841"/>
      <c r="AJ103" s="841"/>
      <c r="AK103" s="841"/>
      <c r="AL103" s="841"/>
      <c r="AM103" s="841"/>
      <c r="AN103" s="841"/>
      <c r="AO103" s="841"/>
      <c r="AP103" s="842"/>
      <c r="AQ103" s="985"/>
      <c r="AR103" s="986"/>
      <c r="AS103" s="986"/>
      <c r="AT103" s="986"/>
      <c r="AU103" s="986"/>
      <c r="AV103" s="986"/>
      <c r="AW103" s="986"/>
      <c r="AX103" s="986"/>
      <c r="AY103" s="986"/>
      <c r="AZ103" s="986"/>
      <c r="BA103" s="986"/>
      <c r="BB103" s="986"/>
      <c r="BC103" s="986"/>
      <c r="BD103" s="986"/>
      <c r="BE103" s="986"/>
      <c r="BF103" s="986"/>
      <c r="BG103" s="986"/>
      <c r="BH103" s="987"/>
      <c r="BI103" s="840" t="str">
        <f>IF(作業３!E219+作業３!E278=0,"",作業３!E219+作業３!E278)</f>
        <v/>
      </c>
      <c r="BJ103" s="841"/>
      <c r="BK103" s="841"/>
      <c r="BL103" s="841"/>
      <c r="BM103" s="841"/>
      <c r="BN103" s="841"/>
      <c r="BO103" s="841"/>
      <c r="BP103" s="841"/>
      <c r="BQ103" s="841"/>
      <c r="BR103" s="841"/>
      <c r="BS103" s="841"/>
      <c r="BT103" s="841"/>
      <c r="BU103" s="841"/>
      <c r="BV103" s="841"/>
      <c r="BW103" s="841"/>
      <c r="BX103" s="841"/>
      <c r="BY103" s="841"/>
      <c r="BZ103" s="842"/>
      <c r="CA103" s="986"/>
      <c r="CB103" s="986"/>
      <c r="CC103" s="986"/>
      <c r="CD103" s="986"/>
      <c r="CE103" s="986"/>
      <c r="CF103" s="986"/>
      <c r="CG103" s="986"/>
      <c r="CH103" s="986"/>
      <c r="CI103" s="986"/>
      <c r="CJ103" s="986"/>
      <c r="CK103" s="986"/>
      <c r="CL103" s="986"/>
      <c r="CM103" s="986"/>
      <c r="CN103" s="986"/>
      <c r="CO103" s="986"/>
      <c r="CP103" s="986"/>
      <c r="CQ103" s="986"/>
      <c r="CR103" s="988"/>
      <c r="CS103" s="4">
        <f t="shared" si="1"/>
        <v>0</v>
      </c>
    </row>
    <row r="104" spans="1:97" s="3" customFormat="1" ht="30.9" customHeight="1" x14ac:dyDescent="0.2">
      <c r="A104" s="4"/>
      <c r="B104" s="4"/>
      <c r="C104" s="4"/>
      <c r="E104" s="1355" t="s">
        <v>203</v>
      </c>
      <c r="F104" s="1356"/>
      <c r="G104" s="1356"/>
      <c r="H104" s="1356"/>
      <c r="I104" s="1356"/>
      <c r="J104" s="1356"/>
      <c r="K104" s="1356"/>
      <c r="L104" s="1356"/>
      <c r="M104" s="1356"/>
      <c r="N104" s="1356"/>
      <c r="O104" s="1356"/>
      <c r="P104" s="1356"/>
      <c r="Q104" s="1356"/>
      <c r="R104" s="1356"/>
      <c r="S104" s="1356"/>
      <c r="T104" s="1356"/>
      <c r="U104" s="1356"/>
      <c r="V104" s="1356"/>
      <c r="W104" s="1356"/>
      <c r="X104" s="1357"/>
      <c r="Y104" s="859" t="str">
        <f>IF(BI105="","",BI105)</f>
        <v/>
      </c>
      <c r="Z104" s="860"/>
      <c r="AA104" s="860"/>
      <c r="AB104" s="860"/>
      <c r="AC104" s="860"/>
      <c r="AD104" s="860"/>
      <c r="AE104" s="860"/>
      <c r="AF104" s="860"/>
      <c r="AG104" s="860"/>
      <c r="AH104" s="860"/>
      <c r="AI104" s="860"/>
      <c r="AJ104" s="860"/>
      <c r="AK104" s="860"/>
      <c r="AL104" s="860"/>
      <c r="AM104" s="860"/>
      <c r="AN104" s="860"/>
      <c r="AO104" s="860"/>
      <c r="AP104" s="861"/>
      <c r="AQ104" s="973"/>
      <c r="AR104" s="930"/>
      <c r="AS104" s="930"/>
      <c r="AT104" s="930"/>
      <c r="AU104" s="930"/>
      <c r="AV104" s="930"/>
      <c r="AW104" s="930"/>
      <c r="AX104" s="930"/>
      <c r="AY104" s="930"/>
      <c r="AZ104" s="930"/>
      <c r="BA104" s="930"/>
      <c r="BB104" s="930"/>
      <c r="BC104" s="930"/>
      <c r="BD104" s="930"/>
      <c r="BE104" s="930"/>
      <c r="BF104" s="930"/>
      <c r="BG104" s="930"/>
      <c r="BH104" s="974"/>
      <c r="BI104" s="859" t="str">
        <f>IF(BI105="","",BI105)</f>
        <v/>
      </c>
      <c r="BJ104" s="860"/>
      <c r="BK104" s="860"/>
      <c r="BL104" s="860"/>
      <c r="BM104" s="860"/>
      <c r="BN104" s="860"/>
      <c r="BO104" s="860"/>
      <c r="BP104" s="860"/>
      <c r="BQ104" s="860"/>
      <c r="BR104" s="860"/>
      <c r="BS104" s="860"/>
      <c r="BT104" s="860"/>
      <c r="BU104" s="860"/>
      <c r="BV104" s="860"/>
      <c r="BW104" s="860"/>
      <c r="BX104" s="860"/>
      <c r="BY104" s="860"/>
      <c r="BZ104" s="861"/>
      <c r="CA104" s="930"/>
      <c r="CB104" s="930"/>
      <c r="CC104" s="930"/>
      <c r="CD104" s="930"/>
      <c r="CE104" s="930"/>
      <c r="CF104" s="930"/>
      <c r="CG104" s="930"/>
      <c r="CH104" s="930"/>
      <c r="CI104" s="930"/>
      <c r="CJ104" s="930"/>
      <c r="CK104" s="930"/>
      <c r="CL104" s="930"/>
      <c r="CM104" s="930"/>
      <c r="CN104" s="930"/>
      <c r="CO104" s="930"/>
      <c r="CP104" s="930"/>
      <c r="CQ104" s="930"/>
      <c r="CR104" s="931"/>
      <c r="CS104" s="4">
        <f t="shared" si="1"/>
        <v>0</v>
      </c>
    </row>
    <row r="105" spans="1:97" s="3" customFormat="1" ht="30.9" customHeight="1" x14ac:dyDescent="0.2">
      <c r="A105" s="4"/>
      <c r="B105" s="4"/>
      <c r="C105" s="4"/>
      <c r="E105" s="1358" t="s">
        <v>211</v>
      </c>
      <c r="F105" s="1359"/>
      <c r="G105" s="1360"/>
      <c r="H105" s="1367" t="s">
        <v>185</v>
      </c>
      <c r="I105" s="1368"/>
      <c r="J105" s="1368"/>
      <c r="K105" s="1368" t="s">
        <v>204</v>
      </c>
      <c r="L105" s="1368"/>
      <c r="M105" s="1368"/>
      <c r="N105" s="1368"/>
      <c r="O105" s="1368"/>
      <c r="P105" s="1368"/>
      <c r="Q105" s="1368"/>
      <c r="R105" s="1368"/>
      <c r="S105" s="1368"/>
      <c r="T105" s="1368"/>
      <c r="U105" s="1368"/>
      <c r="V105" s="1368"/>
      <c r="W105" s="1368"/>
      <c r="X105" s="1369"/>
      <c r="Y105" s="833" t="str">
        <f>IF(BI105="","",BI105)</f>
        <v/>
      </c>
      <c r="Z105" s="834"/>
      <c r="AA105" s="834"/>
      <c r="AB105" s="834"/>
      <c r="AC105" s="834"/>
      <c r="AD105" s="834"/>
      <c r="AE105" s="834"/>
      <c r="AF105" s="834"/>
      <c r="AG105" s="834"/>
      <c r="AH105" s="834"/>
      <c r="AI105" s="834"/>
      <c r="AJ105" s="834"/>
      <c r="AK105" s="834"/>
      <c r="AL105" s="834"/>
      <c r="AM105" s="834"/>
      <c r="AN105" s="834"/>
      <c r="AO105" s="834"/>
      <c r="AP105" s="835"/>
      <c r="AQ105" s="975"/>
      <c r="AR105" s="976"/>
      <c r="AS105" s="976"/>
      <c r="AT105" s="976"/>
      <c r="AU105" s="976"/>
      <c r="AV105" s="976"/>
      <c r="AW105" s="976"/>
      <c r="AX105" s="976"/>
      <c r="AY105" s="976"/>
      <c r="AZ105" s="976"/>
      <c r="BA105" s="976"/>
      <c r="BB105" s="976"/>
      <c r="BC105" s="976"/>
      <c r="BD105" s="976"/>
      <c r="BE105" s="976"/>
      <c r="BF105" s="976"/>
      <c r="BG105" s="976"/>
      <c r="BH105" s="977"/>
      <c r="BI105" s="833" t="str">
        <f>IF(作業３!E271+作業３!E272+SUM(作業３!E302:E304)=0,"",作業３!E271+作業３!E272+SUM(作業３!E302:E304))</f>
        <v/>
      </c>
      <c r="BJ105" s="834"/>
      <c r="BK105" s="834"/>
      <c r="BL105" s="834"/>
      <c r="BM105" s="834"/>
      <c r="BN105" s="834"/>
      <c r="BO105" s="834"/>
      <c r="BP105" s="834"/>
      <c r="BQ105" s="834"/>
      <c r="BR105" s="834"/>
      <c r="BS105" s="834"/>
      <c r="BT105" s="834"/>
      <c r="BU105" s="834"/>
      <c r="BV105" s="834"/>
      <c r="BW105" s="834"/>
      <c r="BX105" s="834"/>
      <c r="BY105" s="834"/>
      <c r="BZ105" s="835"/>
      <c r="CA105" s="976"/>
      <c r="CB105" s="976"/>
      <c r="CC105" s="976"/>
      <c r="CD105" s="976"/>
      <c r="CE105" s="976"/>
      <c r="CF105" s="976"/>
      <c r="CG105" s="976"/>
      <c r="CH105" s="976"/>
      <c r="CI105" s="976"/>
      <c r="CJ105" s="976"/>
      <c r="CK105" s="976"/>
      <c r="CL105" s="976"/>
      <c r="CM105" s="976"/>
      <c r="CN105" s="976"/>
      <c r="CO105" s="976"/>
      <c r="CP105" s="976"/>
      <c r="CQ105" s="976"/>
      <c r="CR105" s="984"/>
      <c r="CS105" s="4">
        <f t="shared" si="1"/>
        <v>0</v>
      </c>
    </row>
    <row r="106" spans="1:97" s="3" customFormat="1" ht="30.9" customHeight="1" x14ac:dyDescent="0.2">
      <c r="A106" s="4"/>
      <c r="B106" s="4"/>
      <c r="C106" s="4"/>
      <c r="E106" s="1361"/>
      <c r="F106" s="1362"/>
      <c r="G106" s="1363"/>
      <c r="H106" s="1373" t="s">
        <v>35</v>
      </c>
      <c r="I106" s="1374"/>
      <c r="J106" s="1374"/>
      <c r="K106" s="1374" t="s">
        <v>205</v>
      </c>
      <c r="L106" s="1374"/>
      <c r="M106" s="1374"/>
      <c r="N106" s="1374"/>
      <c r="O106" s="1374"/>
      <c r="P106" s="1374"/>
      <c r="Q106" s="1374"/>
      <c r="R106" s="1374"/>
      <c r="S106" s="1374"/>
      <c r="T106" s="1374"/>
      <c r="U106" s="1374"/>
      <c r="V106" s="1374"/>
      <c r="W106" s="1374"/>
      <c r="X106" s="1375"/>
      <c r="Y106" s="820"/>
      <c r="Z106" s="821"/>
      <c r="AA106" s="821"/>
      <c r="AB106" s="821"/>
      <c r="AC106" s="821"/>
      <c r="AD106" s="821"/>
      <c r="AE106" s="821"/>
      <c r="AF106" s="821"/>
      <c r="AG106" s="821"/>
      <c r="AH106" s="821"/>
      <c r="AI106" s="821"/>
      <c r="AJ106" s="821"/>
      <c r="AK106" s="821"/>
      <c r="AL106" s="821"/>
      <c r="AM106" s="821"/>
      <c r="AN106" s="821"/>
      <c r="AO106" s="821"/>
      <c r="AP106" s="822"/>
      <c r="AQ106" s="815"/>
      <c r="AR106" s="816"/>
      <c r="AS106" s="816"/>
      <c r="AT106" s="816"/>
      <c r="AU106" s="816"/>
      <c r="AV106" s="816"/>
      <c r="AW106" s="816"/>
      <c r="AX106" s="816"/>
      <c r="AY106" s="816"/>
      <c r="AZ106" s="816"/>
      <c r="BA106" s="816"/>
      <c r="BB106" s="816"/>
      <c r="BC106" s="816"/>
      <c r="BD106" s="816"/>
      <c r="BE106" s="816"/>
      <c r="BF106" s="816"/>
      <c r="BG106" s="816"/>
      <c r="BH106" s="817"/>
      <c r="BI106" s="820"/>
      <c r="BJ106" s="821"/>
      <c r="BK106" s="821"/>
      <c r="BL106" s="821"/>
      <c r="BM106" s="821"/>
      <c r="BN106" s="821"/>
      <c r="BO106" s="821"/>
      <c r="BP106" s="821"/>
      <c r="BQ106" s="821"/>
      <c r="BR106" s="821"/>
      <c r="BS106" s="821"/>
      <c r="BT106" s="821"/>
      <c r="BU106" s="821"/>
      <c r="BV106" s="821"/>
      <c r="BW106" s="821"/>
      <c r="BX106" s="821"/>
      <c r="BY106" s="821"/>
      <c r="BZ106" s="822"/>
      <c r="CA106" s="816"/>
      <c r="CB106" s="816"/>
      <c r="CC106" s="816"/>
      <c r="CD106" s="816"/>
      <c r="CE106" s="816"/>
      <c r="CF106" s="816"/>
      <c r="CG106" s="816"/>
      <c r="CH106" s="816"/>
      <c r="CI106" s="816"/>
      <c r="CJ106" s="816"/>
      <c r="CK106" s="816"/>
      <c r="CL106" s="816"/>
      <c r="CM106" s="816"/>
      <c r="CN106" s="816"/>
      <c r="CO106" s="816"/>
      <c r="CP106" s="816"/>
      <c r="CQ106" s="816"/>
      <c r="CR106" s="823"/>
      <c r="CS106" s="4"/>
    </row>
    <row r="107" spans="1:97" s="3" customFormat="1" ht="30.9" customHeight="1" thickBot="1" x14ac:dyDescent="0.25">
      <c r="A107" s="4"/>
      <c r="B107" s="4"/>
      <c r="C107" s="4"/>
      <c r="E107" s="1364"/>
      <c r="F107" s="1365"/>
      <c r="G107" s="1366"/>
      <c r="H107" s="1370" t="s">
        <v>36</v>
      </c>
      <c r="I107" s="1371"/>
      <c r="J107" s="1371"/>
      <c r="K107" s="1371" t="s">
        <v>206</v>
      </c>
      <c r="L107" s="1371"/>
      <c r="M107" s="1371"/>
      <c r="N107" s="1371"/>
      <c r="O107" s="1371"/>
      <c r="P107" s="1371"/>
      <c r="Q107" s="1371"/>
      <c r="R107" s="1371"/>
      <c r="S107" s="1371"/>
      <c r="T107" s="1371"/>
      <c r="U107" s="1371"/>
      <c r="V107" s="1371"/>
      <c r="W107" s="1371"/>
      <c r="X107" s="1372"/>
      <c r="Y107" s="827"/>
      <c r="Z107" s="828"/>
      <c r="AA107" s="828"/>
      <c r="AB107" s="828"/>
      <c r="AC107" s="828"/>
      <c r="AD107" s="828"/>
      <c r="AE107" s="828"/>
      <c r="AF107" s="828"/>
      <c r="AG107" s="828"/>
      <c r="AH107" s="828"/>
      <c r="AI107" s="828"/>
      <c r="AJ107" s="828"/>
      <c r="AK107" s="828"/>
      <c r="AL107" s="828"/>
      <c r="AM107" s="828"/>
      <c r="AN107" s="828"/>
      <c r="AO107" s="828"/>
      <c r="AP107" s="829"/>
      <c r="AQ107" s="824" t="s">
        <v>112</v>
      </c>
      <c r="AR107" s="825"/>
      <c r="AS107" s="825"/>
      <c r="AT107" s="825"/>
      <c r="AU107" s="825"/>
      <c r="AV107" s="825"/>
      <c r="AW107" s="825"/>
      <c r="AX107" s="825"/>
      <c r="AY107" s="825"/>
      <c r="AZ107" s="825"/>
      <c r="BA107" s="825"/>
      <c r="BB107" s="825"/>
      <c r="BC107" s="825"/>
      <c r="BD107" s="825"/>
      <c r="BE107" s="825"/>
      <c r="BF107" s="825"/>
      <c r="BG107" s="825"/>
      <c r="BH107" s="826"/>
      <c r="BI107" s="827"/>
      <c r="BJ107" s="828"/>
      <c r="BK107" s="828"/>
      <c r="BL107" s="828"/>
      <c r="BM107" s="828"/>
      <c r="BN107" s="828"/>
      <c r="BO107" s="828"/>
      <c r="BP107" s="828"/>
      <c r="BQ107" s="828"/>
      <c r="BR107" s="828"/>
      <c r="BS107" s="828"/>
      <c r="BT107" s="828"/>
      <c r="BU107" s="828"/>
      <c r="BV107" s="828"/>
      <c r="BW107" s="828"/>
      <c r="BX107" s="828"/>
      <c r="BY107" s="828"/>
      <c r="BZ107" s="829"/>
      <c r="CA107" s="825"/>
      <c r="CB107" s="825"/>
      <c r="CC107" s="825"/>
      <c r="CD107" s="825"/>
      <c r="CE107" s="825"/>
      <c r="CF107" s="825"/>
      <c r="CG107" s="825"/>
      <c r="CH107" s="825"/>
      <c r="CI107" s="825"/>
      <c r="CJ107" s="825"/>
      <c r="CK107" s="825"/>
      <c r="CL107" s="825"/>
      <c r="CM107" s="825"/>
      <c r="CN107" s="825"/>
      <c r="CO107" s="825"/>
      <c r="CP107" s="825"/>
      <c r="CQ107" s="825"/>
      <c r="CR107" s="830"/>
      <c r="CS107" s="4"/>
    </row>
    <row r="108" spans="1:97" s="3" customFormat="1" ht="30.9" customHeight="1" thickBot="1" x14ac:dyDescent="0.25">
      <c r="A108" s="4"/>
      <c r="B108" s="4"/>
      <c r="C108" s="4"/>
      <c r="E108" s="1347" t="s">
        <v>207</v>
      </c>
      <c r="F108" s="1348"/>
      <c r="G108" s="1348"/>
      <c r="H108" s="1348"/>
      <c r="I108" s="1348"/>
      <c r="J108" s="1348"/>
      <c r="K108" s="1348"/>
      <c r="L108" s="1348"/>
      <c r="M108" s="1348"/>
      <c r="N108" s="1348"/>
      <c r="O108" s="1348"/>
      <c r="P108" s="1348"/>
      <c r="Q108" s="1348"/>
      <c r="R108" s="1348"/>
      <c r="S108" s="1348"/>
      <c r="T108" s="1348"/>
      <c r="U108" s="1348"/>
      <c r="V108" s="1348"/>
      <c r="W108" s="1348"/>
      <c r="X108" s="1349"/>
      <c r="Y108" s="742" t="str">
        <f>IF(BI108=0,"",BI108)</f>
        <v/>
      </c>
      <c r="Z108" s="743"/>
      <c r="AA108" s="743"/>
      <c r="AB108" s="743"/>
      <c r="AC108" s="743"/>
      <c r="AD108" s="743"/>
      <c r="AE108" s="743"/>
      <c r="AF108" s="743"/>
      <c r="AG108" s="743"/>
      <c r="AH108" s="743"/>
      <c r="AI108" s="743"/>
      <c r="AJ108" s="743"/>
      <c r="AK108" s="743"/>
      <c r="AL108" s="743"/>
      <c r="AM108" s="743"/>
      <c r="AN108" s="743"/>
      <c r="AO108" s="743"/>
      <c r="AP108" s="744"/>
      <c r="AQ108" s="818"/>
      <c r="AR108" s="745"/>
      <c r="AS108" s="745"/>
      <c r="AT108" s="745"/>
      <c r="AU108" s="745"/>
      <c r="AV108" s="745"/>
      <c r="AW108" s="745"/>
      <c r="AX108" s="745"/>
      <c r="AY108" s="745"/>
      <c r="AZ108" s="745"/>
      <c r="BA108" s="745"/>
      <c r="BB108" s="745"/>
      <c r="BC108" s="745"/>
      <c r="BD108" s="745"/>
      <c r="BE108" s="745"/>
      <c r="BF108" s="745"/>
      <c r="BG108" s="745"/>
      <c r="BH108" s="819"/>
      <c r="BI108" s="742" t="str">
        <f>IF(CS108=0,"",CS108)</f>
        <v/>
      </c>
      <c r="BJ108" s="743"/>
      <c r="BK108" s="743"/>
      <c r="BL108" s="743"/>
      <c r="BM108" s="743"/>
      <c r="BN108" s="743"/>
      <c r="BO108" s="743"/>
      <c r="BP108" s="743"/>
      <c r="BQ108" s="743"/>
      <c r="BR108" s="743"/>
      <c r="BS108" s="743"/>
      <c r="BT108" s="743"/>
      <c r="BU108" s="743"/>
      <c r="BV108" s="743"/>
      <c r="BW108" s="743"/>
      <c r="BX108" s="743"/>
      <c r="BY108" s="743"/>
      <c r="BZ108" s="744"/>
      <c r="CA108" s="745"/>
      <c r="CB108" s="745"/>
      <c r="CC108" s="745"/>
      <c r="CD108" s="745"/>
      <c r="CE108" s="745"/>
      <c r="CF108" s="745"/>
      <c r="CG108" s="745"/>
      <c r="CH108" s="745"/>
      <c r="CI108" s="745"/>
      <c r="CJ108" s="745"/>
      <c r="CK108" s="745"/>
      <c r="CL108" s="745"/>
      <c r="CM108" s="745"/>
      <c r="CN108" s="745"/>
      <c r="CO108" s="745"/>
      <c r="CP108" s="745"/>
      <c r="CQ108" s="745"/>
      <c r="CR108" s="746"/>
      <c r="CS108" s="4">
        <f>CS104+CS103+CS102+CS99+CS98+CS91+CS90+CS87+CS80</f>
        <v>0</v>
      </c>
    </row>
    <row r="109" spans="1:97" s="3" customFormat="1" ht="30.9" customHeight="1" thickBot="1" x14ac:dyDescent="0.25">
      <c r="A109" s="4"/>
      <c r="B109" s="4"/>
      <c r="C109" s="4"/>
      <c r="E109" s="1344" t="s">
        <v>336</v>
      </c>
      <c r="F109" s="1345"/>
      <c r="G109" s="1345"/>
      <c r="H109" s="1345"/>
      <c r="I109" s="1345"/>
      <c r="J109" s="1345"/>
      <c r="K109" s="1345"/>
      <c r="L109" s="1345"/>
      <c r="M109" s="1345"/>
      <c r="N109" s="1345"/>
      <c r="O109" s="1345"/>
      <c r="P109" s="1345"/>
      <c r="Q109" s="1345"/>
      <c r="R109" s="1345"/>
      <c r="S109" s="1345"/>
      <c r="T109" s="1345"/>
      <c r="U109" s="1345"/>
      <c r="V109" s="1345"/>
      <c r="W109" s="1345"/>
      <c r="X109" s="1346"/>
      <c r="Y109" s="775"/>
      <c r="Z109" s="776"/>
      <c r="AA109" s="776"/>
      <c r="AB109" s="776"/>
      <c r="AC109" s="776"/>
      <c r="AD109" s="776"/>
      <c r="AE109" s="776"/>
      <c r="AF109" s="776"/>
      <c r="AG109" s="776"/>
      <c r="AH109" s="776"/>
      <c r="AI109" s="776"/>
      <c r="AJ109" s="776"/>
      <c r="AK109" s="776"/>
      <c r="AL109" s="776"/>
      <c r="AM109" s="776"/>
      <c r="AN109" s="776"/>
      <c r="AO109" s="776"/>
      <c r="AP109" s="777"/>
      <c r="AQ109" s="403"/>
      <c r="AR109" s="403"/>
      <c r="AS109" s="403"/>
      <c r="AT109" s="403"/>
      <c r="AU109" s="403"/>
      <c r="AV109" s="403"/>
      <c r="AW109" s="403"/>
      <c r="AX109" s="403"/>
      <c r="AY109" s="403"/>
      <c r="AZ109" s="403"/>
      <c r="BA109" s="403"/>
      <c r="BB109" s="403"/>
      <c r="BC109" s="403"/>
      <c r="BD109" s="403"/>
      <c r="BE109" s="403"/>
      <c r="BF109" s="403"/>
      <c r="BG109" s="403"/>
      <c r="BH109" s="403"/>
      <c r="BI109" s="403"/>
      <c r="BJ109" s="403"/>
      <c r="BK109" s="403"/>
      <c r="BL109" s="403"/>
      <c r="BM109" s="403"/>
      <c r="BN109" s="403"/>
      <c r="BO109" s="403"/>
      <c r="BP109" s="403"/>
      <c r="BQ109" s="403"/>
      <c r="BR109" s="403"/>
      <c r="BS109" s="403"/>
      <c r="BT109" s="403"/>
      <c r="BU109" s="403"/>
      <c r="BV109" s="403"/>
      <c r="BW109" s="403"/>
      <c r="BX109" s="403"/>
      <c r="BY109" s="403"/>
      <c r="BZ109" s="403"/>
      <c r="CA109" s="403"/>
      <c r="CB109" s="403"/>
      <c r="CC109" s="403"/>
      <c r="CD109" s="403"/>
      <c r="CE109" s="403"/>
      <c r="CF109" s="403"/>
      <c r="CG109" s="403"/>
      <c r="CH109" s="403"/>
      <c r="CI109" s="403"/>
      <c r="CJ109" s="403"/>
      <c r="CK109" s="403"/>
      <c r="CL109" s="403"/>
      <c r="CM109" s="403"/>
      <c r="CN109" s="403"/>
      <c r="CO109" s="403"/>
      <c r="CP109" s="403"/>
      <c r="CQ109" s="403"/>
      <c r="CR109" s="403"/>
      <c r="CS109" s="4"/>
    </row>
    <row r="110" spans="1:97" s="3" customFormat="1" ht="30.9" customHeight="1" thickBot="1" x14ac:dyDescent="0.25">
      <c r="A110" s="4"/>
      <c r="B110" s="4"/>
      <c r="C110" s="4"/>
      <c r="E110" s="1344" t="s">
        <v>338</v>
      </c>
      <c r="F110" s="1345"/>
      <c r="G110" s="1345"/>
      <c r="H110" s="1345"/>
      <c r="I110" s="1345"/>
      <c r="J110" s="1345"/>
      <c r="K110" s="1345"/>
      <c r="L110" s="1345"/>
      <c r="M110" s="1345"/>
      <c r="N110" s="1345"/>
      <c r="O110" s="1345"/>
      <c r="P110" s="1345"/>
      <c r="Q110" s="1345"/>
      <c r="R110" s="1345"/>
      <c r="S110" s="1345"/>
      <c r="T110" s="1345"/>
      <c r="U110" s="1345"/>
      <c r="V110" s="1345"/>
      <c r="W110" s="1345"/>
      <c r="X110" s="1346"/>
      <c r="Y110" s="775"/>
      <c r="Z110" s="776"/>
      <c r="AA110" s="776"/>
      <c r="AB110" s="776"/>
      <c r="AC110" s="776"/>
      <c r="AD110" s="776"/>
      <c r="AE110" s="776"/>
      <c r="AF110" s="776"/>
      <c r="AG110" s="776"/>
      <c r="AH110" s="776"/>
      <c r="AI110" s="776"/>
      <c r="AJ110" s="776"/>
      <c r="AK110" s="776"/>
      <c r="AL110" s="776"/>
      <c r="AM110" s="776"/>
      <c r="AN110" s="776"/>
      <c r="AO110" s="776"/>
      <c r="AP110" s="777"/>
      <c r="AQ110" s="403"/>
      <c r="AR110" s="403"/>
      <c r="AS110" s="403"/>
      <c r="AT110" s="403"/>
      <c r="AU110" s="403"/>
      <c r="AV110" s="403"/>
      <c r="AW110" s="403"/>
      <c r="AX110" s="403"/>
      <c r="AY110" s="403"/>
      <c r="AZ110" s="403"/>
      <c r="BA110" s="403"/>
      <c r="BB110" s="403"/>
      <c r="BC110" s="403"/>
      <c r="BD110" s="403"/>
      <c r="BE110" s="403"/>
      <c r="BF110" s="403"/>
      <c r="BG110" s="403"/>
      <c r="BH110" s="403"/>
      <c r="BI110" s="403"/>
      <c r="BJ110" s="403"/>
      <c r="BK110" s="403"/>
      <c r="BL110" s="403"/>
      <c r="BM110" s="403"/>
      <c r="BN110" s="403"/>
      <c r="BO110" s="403"/>
      <c r="BP110" s="403"/>
      <c r="BQ110" s="403"/>
      <c r="BR110" s="403"/>
      <c r="BS110" s="403"/>
      <c r="BT110" s="403"/>
      <c r="BU110" s="403"/>
      <c r="BV110" s="403"/>
      <c r="BW110" s="403"/>
      <c r="BX110" s="403"/>
      <c r="BY110" s="403"/>
      <c r="BZ110" s="403"/>
      <c r="CA110" s="403"/>
      <c r="CB110" s="403"/>
      <c r="CC110" s="403"/>
      <c r="CD110" s="403"/>
      <c r="CE110" s="403"/>
      <c r="CF110" s="403"/>
      <c r="CG110" s="403"/>
      <c r="CH110" s="403"/>
      <c r="CI110" s="403"/>
      <c r="CJ110" s="403"/>
      <c r="CK110" s="403"/>
      <c r="CL110" s="403"/>
      <c r="CM110" s="403"/>
      <c r="CN110" s="403"/>
      <c r="CO110" s="403"/>
      <c r="CP110" s="403"/>
      <c r="CQ110" s="403"/>
      <c r="CR110" s="403"/>
      <c r="CS110" s="4"/>
    </row>
    <row r="111" spans="1:97" s="3" customFormat="1" ht="30.9" customHeight="1" thickBot="1" x14ac:dyDescent="0.25">
      <c r="A111" s="4"/>
      <c r="B111" s="4"/>
      <c r="C111" s="4"/>
      <c r="E111" s="1344" t="s">
        <v>208</v>
      </c>
      <c r="F111" s="1345"/>
      <c r="G111" s="1345"/>
      <c r="H111" s="1345"/>
      <c r="I111" s="1345"/>
      <c r="J111" s="1345"/>
      <c r="K111" s="1345"/>
      <c r="L111" s="1345"/>
      <c r="M111" s="1345"/>
      <c r="N111" s="1345"/>
      <c r="O111" s="1345"/>
      <c r="P111" s="1345"/>
      <c r="Q111" s="1345"/>
      <c r="R111" s="1345"/>
      <c r="S111" s="1345"/>
      <c r="T111" s="1345"/>
      <c r="U111" s="1345"/>
      <c r="V111" s="1345"/>
      <c r="W111" s="1345"/>
      <c r="X111" s="1346"/>
      <c r="Y111" s="775"/>
      <c r="Z111" s="776"/>
      <c r="AA111" s="776"/>
      <c r="AB111" s="776"/>
      <c r="AC111" s="776"/>
      <c r="AD111" s="776"/>
      <c r="AE111" s="776"/>
      <c r="AF111" s="776"/>
      <c r="AG111" s="776"/>
      <c r="AH111" s="776"/>
      <c r="AI111" s="776"/>
      <c r="AJ111" s="776"/>
      <c r="AK111" s="776"/>
      <c r="AL111" s="776"/>
      <c r="AM111" s="776"/>
      <c r="AN111" s="776"/>
      <c r="AO111" s="776"/>
      <c r="AP111" s="777"/>
      <c r="AQ111" s="403"/>
      <c r="AR111" s="403"/>
      <c r="AS111" s="403"/>
      <c r="AT111" s="403"/>
      <c r="AU111" s="403"/>
      <c r="AV111" s="403"/>
      <c r="AW111" s="403"/>
      <c r="AX111" s="403"/>
      <c r="AY111" s="403"/>
      <c r="AZ111" s="403"/>
      <c r="BA111" s="403"/>
      <c r="BB111" s="403"/>
      <c r="BC111" s="403"/>
      <c r="BD111" s="403"/>
      <c r="BE111" s="403"/>
      <c r="BF111" s="403"/>
      <c r="BG111" s="403"/>
      <c r="BH111" s="403"/>
      <c r="BI111" s="403"/>
      <c r="BJ111" s="403"/>
      <c r="BK111" s="403"/>
      <c r="BL111" s="403"/>
      <c r="BM111" s="403"/>
      <c r="BN111" s="403"/>
      <c r="BO111" s="403"/>
      <c r="BP111" s="403"/>
      <c r="BQ111" s="403"/>
      <c r="BR111" s="403"/>
      <c r="BS111" s="403"/>
      <c r="BT111" s="403"/>
      <c r="BU111" s="403"/>
      <c r="BV111" s="403"/>
      <c r="BW111" s="403"/>
      <c r="BX111" s="403"/>
      <c r="BY111" s="403"/>
      <c r="BZ111" s="403"/>
      <c r="CA111" s="403"/>
      <c r="CB111" s="403"/>
      <c r="CC111" s="403"/>
      <c r="CD111" s="403"/>
      <c r="CE111" s="403"/>
      <c r="CF111" s="403"/>
      <c r="CG111" s="403"/>
      <c r="CH111" s="403"/>
      <c r="CI111" s="403"/>
      <c r="CJ111" s="403"/>
      <c r="CK111" s="403"/>
      <c r="CL111" s="403"/>
      <c r="CM111" s="403"/>
      <c r="CN111" s="403"/>
      <c r="CO111" s="403"/>
      <c r="CP111" s="403"/>
      <c r="CQ111" s="403"/>
      <c r="CR111" s="403"/>
      <c r="CS111" s="4"/>
    </row>
    <row r="112" spans="1:97" s="3" customFormat="1" ht="30.9" customHeight="1" thickBot="1" x14ac:dyDescent="0.25">
      <c r="A112" s="4"/>
      <c r="B112" s="4"/>
      <c r="C112" s="4"/>
      <c r="E112" s="1344" t="s">
        <v>337</v>
      </c>
      <c r="F112" s="1345"/>
      <c r="G112" s="1345"/>
      <c r="H112" s="1345"/>
      <c r="I112" s="1345"/>
      <c r="J112" s="1345"/>
      <c r="K112" s="1345"/>
      <c r="L112" s="1345"/>
      <c r="M112" s="1345"/>
      <c r="N112" s="1345"/>
      <c r="O112" s="1345"/>
      <c r="P112" s="1345"/>
      <c r="Q112" s="1345"/>
      <c r="R112" s="1345"/>
      <c r="S112" s="1345"/>
      <c r="T112" s="1345"/>
      <c r="U112" s="1345"/>
      <c r="V112" s="1345"/>
      <c r="W112" s="1345"/>
      <c r="X112" s="1346"/>
      <c r="Y112" s="775"/>
      <c r="Z112" s="776"/>
      <c r="AA112" s="776"/>
      <c r="AB112" s="776"/>
      <c r="AC112" s="776"/>
      <c r="AD112" s="776"/>
      <c r="AE112" s="776"/>
      <c r="AF112" s="776"/>
      <c r="AG112" s="776"/>
      <c r="AH112" s="776"/>
      <c r="AI112" s="776"/>
      <c r="AJ112" s="776"/>
      <c r="AK112" s="776"/>
      <c r="AL112" s="776"/>
      <c r="AM112" s="776"/>
      <c r="AN112" s="776"/>
      <c r="AO112" s="776"/>
      <c r="AP112" s="777"/>
      <c r="AQ112" s="403"/>
      <c r="AR112" s="403"/>
      <c r="AS112" s="403"/>
      <c r="AT112" s="403"/>
      <c r="AU112" s="403"/>
      <c r="AV112" s="403"/>
      <c r="AW112" s="403"/>
      <c r="AX112" s="403"/>
      <c r="AY112" s="403"/>
      <c r="AZ112" s="403"/>
      <c r="BA112" s="403"/>
      <c r="BB112" s="403"/>
      <c r="BC112" s="403"/>
      <c r="BD112" s="403"/>
      <c r="BE112" s="403"/>
      <c r="BF112" s="403"/>
      <c r="BG112" s="403"/>
      <c r="BH112" s="403"/>
      <c r="BI112" s="403"/>
      <c r="BJ112" s="403"/>
      <c r="BK112" s="403"/>
      <c r="BL112" s="403"/>
      <c r="BM112" s="403"/>
      <c r="BN112" s="403"/>
      <c r="BO112" s="403"/>
      <c r="BP112" s="403"/>
      <c r="BQ112" s="403"/>
      <c r="BR112" s="403"/>
      <c r="BS112" s="403"/>
      <c r="BT112" s="403"/>
      <c r="BU112" s="403"/>
      <c r="BV112" s="403"/>
      <c r="BW112" s="403"/>
      <c r="BX112" s="403"/>
      <c r="BY112" s="403"/>
      <c r="BZ112" s="403"/>
      <c r="CA112" s="403"/>
      <c r="CB112" s="403"/>
      <c r="CC112" s="403"/>
      <c r="CD112" s="403"/>
      <c r="CE112" s="403"/>
      <c r="CF112" s="403"/>
      <c r="CG112" s="403"/>
      <c r="CH112" s="403"/>
      <c r="CI112" s="403"/>
      <c r="CJ112" s="403"/>
      <c r="CK112" s="403"/>
      <c r="CL112" s="403"/>
      <c r="CM112" s="403"/>
      <c r="CN112" s="403"/>
      <c r="CO112" s="403"/>
      <c r="CP112" s="403"/>
      <c r="CQ112" s="403"/>
      <c r="CR112" s="403"/>
      <c r="CS112" s="4"/>
    </row>
    <row r="113" spans="1:97" s="3" customFormat="1" ht="30.9" customHeight="1" thickBot="1" x14ac:dyDescent="0.25">
      <c r="A113" s="4"/>
      <c r="B113" s="4"/>
      <c r="C113" s="4"/>
      <c r="E113" s="1350" t="s">
        <v>209</v>
      </c>
      <c r="F113" s="1351"/>
      <c r="G113" s="1351"/>
      <c r="H113" s="1351"/>
      <c r="I113" s="1351"/>
      <c r="J113" s="1351"/>
      <c r="K113" s="1351"/>
      <c r="L113" s="1351"/>
      <c r="M113" s="1351"/>
      <c r="N113" s="1351"/>
      <c r="O113" s="1351"/>
      <c r="P113" s="1351"/>
      <c r="Q113" s="1351"/>
      <c r="R113" s="1351"/>
      <c r="S113" s="1351"/>
      <c r="T113" s="1351"/>
      <c r="U113" s="1351"/>
      <c r="V113" s="1351"/>
      <c r="W113" s="1351"/>
      <c r="X113" s="1352"/>
      <c r="Y113" s="772"/>
      <c r="Z113" s="773"/>
      <c r="AA113" s="773"/>
      <c r="AB113" s="773"/>
      <c r="AC113" s="773"/>
      <c r="AD113" s="773"/>
      <c r="AE113" s="773"/>
      <c r="AF113" s="773"/>
      <c r="AG113" s="773"/>
      <c r="AH113" s="773"/>
      <c r="AI113" s="773"/>
      <c r="AJ113" s="773"/>
      <c r="AK113" s="773"/>
      <c r="AL113" s="773"/>
      <c r="AM113" s="773"/>
      <c r="AN113" s="773"/>
      <c r="AO113" s="773"/>
      <c r="AP113" s="774"/>
      <c r="AQ113" s="403"/>
      <c r="AR113" s="403"/>
      <c r="AS113" s="403"/>
      <c r="AT113" s="403"/>
      <c r="AU113" s="403"/>
      <c r="AV113" s="403"/>
      <c r="AW113" s="403"/>
      <c r="AX113" s="403"/>
      <c r="AY113" s="403"/>
      <c r="AZ113" s="403"/>
      <c r="BA113" s="403"/>
      <c r="BB113" s="403"/>
      <c r="BC113" s="403"/>
      <c r="BD113" s="403"/>
      <c r="BE113" s="403"/>
      <c r="BF113" s="403"/>
      <c r="BG113" s="403"/>
      <c r="BH113" s="403"/>
      <c r="BI113" s="404"/>
      <c r="BJ113" s="404"/>
      <c r="BK113" s="404"/>
      <c r="BL113" s="404"/>
      <c r="BM113" s="404"/>
      <c r="BN113" s="404"/>
      <c r="BO113" s="404"/>
      <c r="BP113" s="404"/>
      <c r="BQ113" s="404"/>
      <c r="BR113" s="404"/>
      <c r="BS113" s="404"/>
      <c r="BT113" s="404"/>
      <c r="BU113" s="404"/>
      <c r="BV113" s="404"/>
      <c r="BW113" s="404"/>
      <c r="BX113" s="404"/>
      <c r="BY113" s="404"/>
      <c r="BZ113" s="404"/>
      <c r="CA113" s="404"/>
      <c r="CB113" s="404"/>
      <c r="CC113" s="404"/>
      <c r="CD113" s="404"/>
      <c r="CE113" s="404"/>
      <c r="CF113" s="404"/>
      <c r="CG113" s="404"/>
      <c r="CH113" s="404"/>
      <c r="CI113" s="404"/>
      <c r="CJ113" s="404"/>
      <c r="CK113" s="404"/>
      <c r="CL113" s="404"/>
      <c r="CM113" s="404"/>
      <c r="CN113" s="404"/>
      <c r="CO113" s="404"/>
      <c r="CP113" s="404"/>
      <c r="CQ113" s="404"/>
      <c r="CR113" s="404"/>
      <c r="CS113" s="4"/>
    </row>
    <row r="114" spans="1:97" ht="60" customHeight="1" thickTop="1" x14ac:dyDescent="0.2">
      <c r="BI114" s="1315" t="s">
        <v>334</v>
      </c>
      <c r="BJ114" s="1316"/>
      <c r="BK114" s="1316"/>
      <c r="BL114" s="1316"/>
      <c r="BM114" s="1316"/>
      <c r="BN114" s="1316"/>
      <c r="BO114" s="1316"/>
      <c r="BP114" s="1316"/>
      <c r="BQ114" s="1316"/>
      <c r="BR114" s="1316"/>
      <c r="BS114" s="1316"/>
      <c r="BT114" s="1316"/>
      <c r="BU114" s="1316"/>
      <c r="BV114" s="1316"/>
      <c r="BW114" s="1316"/>
      <c r="BX114" s="1316"/>
      <c r="BY114" s="1316"/>
      <c r="BZ114" s="1316"/>
      <c r="CA114" s="1353" t="str">
        <f>IF(CB66="","",CB66)</f>
        <v/>
      </c>
      <c r="CB114" s="1354"/>
      <c r="CC114" s="1354"/>
      <c r="CD114" s="1354"/>
      <c r="CE114" s="1354"/>
      <c r="CF114" s="1354"/>
      <c r="CG114" s="1354"/>
      <c r="CH114" s="1354"/>
      <c r="CI114" s="1354"/>
      <c r="CJ114" s="780"/>
      <c r="CK114" s="780"/>
      <c r="CL114" s="780"/>
      <c r="CM114" s="780"/>
      <c r="CN114" s="780"/>
      <c r="CO114" s="780"/>
      <c r="CP114" s="780"/>
      <c r="CQ114" s="780"/>
      <c r="CR114" s="781"/>
    </row>
    <row r="115" spans="1:97" ht="16.5" customHeight="1" x14ac:dyDescent="0.2">
      <c r="BZ115" s="4"/>
      <c r="CA115" s="4"/>
      <c r="CB115" s="4"/>
      <c r="CC115" s="4"/>
      <c r="CD115" s="4"/>
      <c r="CE115" s="4"/>
      <c r="CF115" s="4"/>
      <c r="CG115" s="4"/>
      <c r="CH115" s="586" t="str">
        <f>CH68</f>
        <v>20240229NK</v>
      </c>
      <c r="CI115" s="586"/>
      <c r="CJ115" s="586"/>
      <c r="CK115" s="586"/>
      <c r="CL115" s="586"/>
      <c r="CM115" s="586"/>
      <c r="CN115" s="586"/>
      <c r="CO115" s="586"/>
      <c r="CP115" s="586"/>
      <c r="CQ115" s="586"/>
      <c r="CR115" s="586"/>
    </row>
    <row r="116" spans="1:97" ht="16.5" customHeight="1" x14ac:dyDescent="0.2">
      <c r="BZ116" s="4"/>
      <c r="CA116" s="4"/>
      <c r="CB116" s="4"/>
      <c r="CC116" s="4"/>
      <c r="CD116" s="4"/>
      <c r="CE116" s="4"/>
      <c r="CF116" s="4"/>
      <c r="CG116" s="4"/>
      <c r="CH116" s="4"/>
      <c r="CI116" s="4"/>
      <c r="CJ116" s="4"/>
      <c r="CK116" s="4"/>
      <c r="CL116" s="4"/>
      <c r="CM116" s="4"/>
      <c r="CN116" s="4"/>
      <c r="CO116" s="4"/>
      <c r="CP116" s="4"/>
      <c r="CQ116" s="4"/>
      <c r="CR116" s="4"/>
    </row>
    <row r="117" spans="1:97" ht="9.75" customHeight="1" x14ac:dyDescent="0.2"/>
    <row r="118" spans="1:97" ht="24.75" customHeight="1" x14ac:dyDescent="0.2">
      <c r="E118" s="21"/>
      <c r="F118" s="21"/>
      <c r="G118" s="21"/>
      <c r="H118" s="21"/>
      <c r="I118" s="21"/>
      <c r="J118" s="21"/>
      <c r="K118" s="21"/>
      <c r="L118" s="7"/>
      <c r="M118" s="21"/>
      <c r="N118" s="21"/>
      <c r="O118" s="21"/>
      <c r="P118" s="21"/>
      <c r="Q118" s="21"/>
      <c r="R118" s="21"/>
      <c r="S118" s="21"/>
      <c r="T118" s="21"/>
      <c r="U118" s="21"/>
      <c r="V118" s="21"/>
      <c r="W118" s="21"/>
      <c r="X118" s="21"/>
      <c r="Y118" s="21"/>
      <c r="Z118" s="21"/>
      <c r="AA118" s="21"/>
      <c r="AB118" s="21"/>
      <c r="AC118" s="21"/>
      <c r="AD118" s="21"/>
      <c r="AE118" s="21"/>
      <c r="AH118" s="5" t="s">
        <v>341</v>
      </c>
      <c r="AI118" s="206"/>
      <c r="AJ118" s="206"/>
      <c r="AK118" s="206"/>
      <c r="AL118" s="206"/>
      <c r="AM118" s="206"/>
      <c r="AN118" s="206"/>
      <c r="AO118" s="206"/>
      <c r="AP118" s="206"/>
      <c r="AQ118" s="206"/>
      <c r="AR118" s="206"/>
      <c r="AS118" s="206"/>
      <c r="AT118" s="206"/>
      <c r="AU118" s="206"/>
      <c r="AV118" s="206"/>
      <c r="AW118" s="206"/>
      <c r="AX118" s="206"/>
      <c r="AY118" s="206"/>
      <c r="AZ118" s="206"/>
      <c r="BA118" s="206"/>
      <c r="BB118" s="206"/>
      <c r="BC118" s="206"/>
      <c r="BD118" s="206"/>
      <c r="BE118" s="206"/>
      <c r="BF118" s="206"/>
      <c r="BG118" s="206"/>
      <c r="BH118" s="206"/>
      <c r="BI118" s="206"/>
      <c r="BJ118" s="206"/>
      <c r="BK118" s="206"/>
      <c r="BL118" s="206"/>
      <c r="BM118" s="206"/>
      <c r="BN118" s="206"/>
      <c r="BO118" s="206"/>
      <c r="BP118" s="206"/>
      <c r="BQ118" s="206"/>
      <c r="BR118" s="206"/>
      <c r="BS118" s="21"/>
      <c r="BT118" s="21"/>
      <c r="BU118" s="21"/>
      <c r="BV118" s="21"/>
      <c r="BW118" s="1"/>
      <c r="BX118" s="1"/>
      <c r="BY118" s="1"/>
      <c r="BZ118" s="23"/>
      <c r="CA118" s="23"/>
      <c r="CB118" s="23"/>
    </row>
    <row r="119" spans="1:97" ht="24.75" customHeight="1" thickBot="1" x14ac:dyDescent="0.3">
      <c r="E119" s="17"/>
      <c r="F119" s="17"/>
      <c r="G119" s="17"/>
      <c r="H119" s="17"/>
      <c r="I119" s="17"/>
      <c r="J119" s="17"/>
      <c r="K119" s="17"/>
      <c r="L119" s="18"/>
      <c r="M119" s="17"/>
      <c r="N119" s="17"/>
      <c r="O119" s="17"/>
      <c r="P119" s="17"/>
      <c r="Q119" s="17"/>
      <c r="R119" s="17"/>
      <c r="S119" s="17"/>
      <c r="T119" s="17"/>
      <c r="U119" s="17"/>
      <c r="V119" s="17"/>
      <c r="W119" s="17"/>
      <c r="X119" s="17"/>
      <c r="Y119" s="17"/>
      <c r="Z119" s="17"/>
      <c r="AA119" s="17"/>
      <c r="AB119" s="17"/>
      <c r="AC119" s="17"/>
      <c r="AD119" s="17"/>
      <c r="AE119" s="17"/>
      <c r="AF119" s="19"/>
      <c r="AG119" s="19"/>
      <c r="AH119" s="783" t="s">
        <v>590</v>
      </c>
      <c r="AI119" s="784"/>
      <c r="AJ119" s="784"/>
      <c r="AK119" s="784"/>
      <c r="AL119" s="784"/>
      <c r="AM119" s="784"/>
      <c r="AN119" s="784"/>
      <c r="AO119" s="784"/>
      <c r="AP119" s="784"/>
      <c r="AQ119" s="784"/>
      <c r="AR119" s="784"/>
      <c r="AS119" s="784"/>
      <c r="AT119" s="784"/>
      <c r="AU119" s="784"/>
      <c r="AV119" s="784"/>
      <c r="AW119" s="784"/>
      <c r="AX119" s="784"/>
      <c r="AY119" s="784"/>
      <c r="AZ119" s="784"/>
      <c r="BA119" s="784"/>
      <c r="BB119" s="784"/>
      <c r="BC119" s="784"/>
      <c r="BD119" s="784"/>
      <c r="BE119" s="784"/>
      <c r="BF119" s="784"/>
      <c r="BG119" s="784"/>
      <c r="BH119" s="784"/>
      <c r="BI119" s="784"/>
      <c r="BJ119" s="784"/>
      <c r="BK119" s="784"/>
      <c r="BL119" s="784"/>
      <c r="BM119" s="784"/>
      <c r="BN119" s="784"/>
      <c r="BO119" s="784"/>
      <c r="BP119" s="784"/>
      <c r="BQ119" s="784"/>
      <c r="BR119" s="784"/>
      <c r="BS119" s="17"/>
      <c r="BT119" s="17"/>
      <c r="BU119" s="17"/>
      <c r="BV119" s="17"/>
      <c r="BW119" s="17"/>
      <c r="BX119" s="17"/>
      <c r="BY119" s="20"/>
      <c r="BZ119" s="1282" t="s">
        <v>235</v>
      </c>
      <c r="CA119" s="1282"/>
      <c r="CB119" s="1282"/>
      <c r="CC119" s="1282"/>
      <c r="CD119" s="1282"/>
      <c r="CE119" s="1282"/>
      <c r="CF119" s="1282"/>
      <c r="CG119" s="1282"/>
      <c r="CH119" s="1282"/>
      <c r="CI119" s="1282"/>
      <c r="CJ119" s="1282"/>
      <c r="CK119" s="1282"/>
      <c r="CL119" s="1282"/>
      <c r="CM119" s="1282"/>
      <c r="CN119" s="1282"/>
      <c r="CO119" s="1282"/>
      <c r="CP119" s="1282"/>
      <c r="CQ119" s="1282"/>
      <c r="CR119" s="1282"/>
    </row>
    <row r="120" spans="1:97" ht="24.75" customHeight="1" thickTop="1" x14ac:dyDescent="0.2">
      <c r="E120" s="970" t="s">
        <v>505</v>
      </c>
      <c r="F120" s="971"/>
      <c r="G120" s="971"/>
      <c r="H120" s="971"/>
      <c r="I120" s="971"/>
      <c r="J120" s="971"/>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1"/>
      <c r="AK120" s="971"/>
      <c r="AL120" s="971"/>
      <c r="AM120" s="971"/>
      <c r="AN120" s="971"/>
      <c r="AO120" s="971"/>
      <c r="AP120" s="972"/>
      <c r="AQ120" s="201"/>
      <c r="AR120" s="201"/>
      <c r="AS120" s="201"/>
      <c r="AT120" s="201"/>
      <c r="AU120" s="201"/>
      <c r="AV120" s="1275" t="str">
        <f ca="1">AV73</f>
        <v/>
      </c>
      <c r="AW120" s="1275"/>
      <c r="AX120" s="1275"/>
      <c r="AY120" s="1275"/>
      <c r="AZ120" s="1275"/>
      <c r="BA120" s="1275"/>
      <c r="BB120" s="1275"/>
      <c r="BC120" s="1275"/>
      <c r="BD120" s="1275"/>
      <c r="BE120" s="1275"/>
      <c r="BF120" s="1275"/>
      <c r="BG120" s="1275"/>
      <c r="BH120" s="1275"/>
      <c r="BI120" s="1275"/>
      <c r="BJ120" s="1275"/>
      <c r="BK120" s="1275"/>
      <c r="BL120" s="1275"/>
      <c r="BM120" s="1275"/>
      <c r="BN120" s="1275"/>
      <c r="BO120" s="1275"/>
      <c r="BP120" s="1275"/>
      <c r="BQ120" s="1275"/>
      <c r="BR120" s="1275"/>
      <c r="BS120" s="1275"/>
      <c r="BT120" s="1275"/>
      <c r="BU120" s="1275"/>
      <c r="BV120" s="17"/>
      <c r="BW120" s="17"/>
      <c r="BX120" s="17"/>
      <c r="BY120" s="20"/>
      <c r="BZ120" s="1283" t="s">
        <v>0</v>
      </c>
      <c r="CA120" s="1284"/>
      <c r="CB120" s="1284"/>
      <c r="CC120" s="1284"/>
      <c r="CD120" s="1284"/>
      <c r="CE120" s="1284"/>
      <c r="CF120" s="1284"/>
      <c r="CG120" s="1284"/>
      <c r="CH120" s="1284"/>
      <c r="CI120" s="1284"/>
      <c r="CJ120" s="1284"/>
      <c r="CK120" s="1284"/>
      <c r="CL120" s="1284"/>
      <c r="CM120" s="1284"/>
      <c r="CN120" s="1284"/>
      <c r="CO120" s="1284"/>
      <c r="CP120" s="1284"/>
      <c r="CQ120" s="1284"/>
      <c r="CR120" s="1285"/>
    </row>
    <row r="121" spans="1:97" ht="39" customHeight="1" x14ac:dyDescent="0.2">
      <c r="E121" s="978" t="str">
        <f>IF(L14="","",L14)</f>
        <v/>
      </c>
      <c r="F121" s="979"/>
      <c r="G121" s="979"/>
      <c r="H121" s="979"/>
      <c r="I121" s="979"/>
      <c r="J121" s="979"/>
      <c r="K121" s="979"/>
      <c r="L121" s="979"/>
      <c r="M121" s="979"/>
      <c r="N121" s="979"/>
      <c r="O121" s="979"/>
      <c r="P121" s="979"/>
      <c r="Q121" s="979"/>
      <c r="R121" s="979"/>
      <c r="S121" s="979"/>
      <c r="T121" s="979"/>
      <c r="U121" s="979"/>
      <c r="V121" s="979"/>
      <c r="W121" s="979"/>
      <c r="X121" s="979"/>
      <c r="Y121" s="979"/>
      <c r="Z121" s="979"/>
      <c r="AA121" s="979"/>
      <c r="AB121" s="979"/>
      <c r="AC121" s="979"/>
      <c r="AD121" s="979"/>
      <c r="AE121" s="979"/>
      <c r="AF121" s="979"/>
      <c r="AG121" s="979"/>
      <c r="AH121" s="979"/>
      <c r="AI121" s="979"/>
      <c r="AJ121" s="979"/>
      <c r="AK121" s="979"/>
      <c r="AL121" s="979"/>
      <c r="AM121" s="979"/>
      <c r="AN121" s="979"/>
      <c r="AO121" s="979"/>
      <c r="AP121" s="980"/>
      <c r="AQ121" s="49"/>
      <c r="AR121" s="49"/>
      <c r="AS121" s="49"/>
      <c r="AT121" s="49"/>
      <c r="AU121" s="49"/>
      <c r="AV121" s="1275"/>
      <c r="AW121" s="1275"/>
      <c r="AX121" s="1275"/>
      <c r="AY121" s="1275"/>
      <c r="AZ121" s="1275"/>
      <c r="BA121" s="1275"/>
      <c r="BB121" s="1275"/>
      <c r="BC121" s="1275"/>
      <c r="BD121" s="1275"/>
      <c r="BE121" s="1275"/>
      <c r="BF121" s="1275"/>
      <c r="BG121" s="1275"/>
      <c r="BH121" s="1275"/>
      <c r="BI121" s="1275"/>
      <c r="BJ121" s="1275"/>
      <c r="BK121" s="1275"/>
      <c r="BL121" s="1275"/>
      <c r="BM121" s="1275"/>
      <c r="BN121" s="1275"/>
      <c r="BO121" s="1275"/>
      <c r="BP121" s="1275"/>
      <c r="BQ121" s="1275"/>
      <c r="BR121" s="1275"/>
      <c r="BS121" s="1275"/>
      <c r="BT121" s="1275"/>
      <c r="BU121" s="1275"/>
      <c r="BZ121" s="1286"/>
      <c r="CA121" s="1287"/>
      <c r="CB121" s="1287"/>
      <c r="CC121" s="1287"/>
      <c r="CD121" s="1287"/>
      <c r="CE121" s="1287"/>
      <c r="CF121" s="1287"/>
      <c r="CG121" s="1287"/>
      <c r="CH121" s="1287"/>
      <c r="CI121" s="1287"/>
      <c r="CJ121" s="1287"/>
      <c r="CK121" s="1287"/>
      <c r="CL121" s="1287"/>
      <c r="CM121" s="1287"/>
      <c r="CN121" s="1287"/>
      <c r="CO121" s="1287"/>
      <c r="CP121" s="1287"/>
      <c r="CQ121" s="1287"/>
      <c r="CR121" s="1288"/>
    </row>
    <row r="122" spans="1:97" ht="15" customHeight="1" thickBot="1" x14ac:dyDescent="0.25">
      <c r="E122" s="981"/>
      <c r="F122" s="982"/>
      <c r="G122" s="982"/>
      <c r="H122" s="982"/>
      <c r="I122" s="982"/>
      <c r="J122" s="982"/>
      <c r="K122" s="982"/>
      <c r="L122" s="982"/>
      <c r="M122" s="982"/>
      <c r="N122" s="982"/>
      <c r="O122" s="982"/>
      <c r="P122" s="982"/>
      <c r="Q122" s="982"/>
      <c r="R122" s="982"/>
      <c r="S122" s="982"/>
      <c r="T122" s="982"/>
      <c r="U122" s="982"/>
      <c r="V122" s="982"/>
      <c r="W122" s="982"/>
      <c r="X122" s="982"/>
      <c r="Y122" s="982"/>
      <c r="Z122" s="982"/>
      <c r="AA122" s="982"/>
      <c r="AB122" s="982"/>
      <c r="AC122" s="982"/>
      <c r="AD122" s="982"/>
      <c r="AE122" s="982"/>
      <c r="AF122" s="982"/>
      <c r="AG122" s="982"/>
      <c r="AH122" s="982"/>
      <c r="AI122" s="982"/>
      <c r="AJ122" s="982"/>
      <c r="AK122" s="982"/>
      <c r="AL122" s="982"/>
      <c r="AM122" s="982"/>
      <c r="AN122" s="982"/>
      <c r="AO122" s="982"/>
      <c r="AP122" s="983"/>
      <c r="AQ122" s="49"/>
      <c r="AR122" s="49"/>
      <c r="AS122" s="49"/>
      <c r="AT122" s="49"/>
      <c r="AU122" s="49"/>
      <c r="AV122" s="1275"/>
      <c r="AW122" s="1275"/>
      <c r="AX122" s="1275"/>
      <c r="AY122" s="1275"/>
      <c r="AZ122" s="1275"/>
      <c r="BA122" s="1275"/>
      <c r="BB122" s="1275"/>
      <c r="BC122" s="1275"/>
      <c r="BD122" s="1275"/>
      <c r="BE122" s="1275"/>
      <c r="BF122" s="1275"/>
      <c r="BG122" s="1275"/>
      <c r="BH122" s="1275"/>
      <c r="BI122" s="1275"/>
      <c r="BJ122" s="1275"/>
      <c r="BK122" s="1275"/>
      <c r="BL122" s="1275"/>
      <c r="BM122" s="1275"/>
      <c r="BN122" s="1275"/>
      <c r="BO122" s="1275"/>
      <c r="BP122" s="1275"/>
      <c r="BQ122" s="1275"/>
      <c r="BR122" s="1275"/>
      <c r="BS122" s="1275"/>
      <c r="BT122" s="1275"/>
      <c r="BU122" s="1275"/>
    </row>
    <row r="123" spans="1:97" ht="15" customHeight="1" thickTop="1" thickBot="1" x14ac:dyDescent="0.25">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BI123" s="782" t="str">
        <f ca="1">CONCATENATE("（",作業２!$C$52,作業２!$C$47,"年4月1日～",作業２!$C$56,作業２!$C$49,"年3月31日　単位：円）")</f>
        <v>（令和5年4月1日～令和6年3月31日　単位：円）</v>
      </c>
      <c r="BJ123" s="782"/>
      <c r="BK123" s="782"/>
      <c r="BL123" s="782"/>
      <c r="BM123" s="782"/>
      <c r="BN123" s="782"/>
      <c r="BO123" s="782"/>
      <c r="BP123" s="782"/>
      <c r="BQ123" s="782"/>
      <c r="BR123" s="782"/>
      <c r="BS123" s="782"/>
      <c r="BT123" s="782"/>
      <c r="BU123" s="782"/>
      <c r="BV123" s="782"/>
      <c r="BW123" s="782"/>
      <c r="BX123" s="782"/>
      <c r="BY123" s="782"/>
      <c r="BZ123" s="782"/>
      <c r="CA123" s="782"/>
      <c r="CB123" s="782"/>
      <c r="CC123" s="782"/>
      <c r="CD123" s="782"/>
      <c r="CE123" s="782"/>
      <c r="CF123" s="782"/>
      <c r="CG123" s="782"/>
      <c r="CH123" s="782"/>
      <c r="CI123" s="782"/>
      <c r="CJ123" s="782"/>
      <c r="CK123" s="782"/>
      <c r="CL123" s="782"/>
      <c r="CM123" s="782"/>
      <c r="CN123" s="782"/>
      <c r="CO123" s="782"/>
      <c r="CP123" s="782"/>
      <c r="CQ123" s="782"/>
      <c r="CR123" s="782"/>
    </row>
    <row r="124" spans="1:97" s="3" customFormat="1" ht="18" customHeight="1" thickTop="1" x14ac:dyDescent="0.2">
      <c r="A124" s="4"/>
      <c r="B124" s="4"/>
      <c r="C124" s="4"/>
      <c r="E124" s="865" t="s">
        <v>153</v>
      </c>
      <c r="F124" s="866"/>
      <c r="G124" s="866"/>
      <c r="H124" s="866"/>
      <c r="I124" s="866"/>
      <c r="J124" s="866"/>
      <c r="K124" s="866"/>
      <c r="L124" s="866"/>
      <c r="M124" s="866"/>
      <c r="N124" s="866"/>
      <c r="O124" s="866"/>
      <c r="P124" s="866"/>
      <c r="Q124" s="866"/>
      <c r="R124" s="866"/>
      <c r="S124" s="866"/>
      <c r="T124" s="866"/>
      <c r="U124" s="866"/>
      <c r="V124" s="866"/>
      <c r="W124" s="866"/>
      <c r="X124" s="867"/>
      <c r="Y124" s="694" t="s">
        <v>181</v>
      </c>
      <c r="Z124" s="695"/>
      <c r="AA124" s="695"/>
      <c r="AB124" s="695"/>
      <c r="AC124" s="695"/>
      <c r="AD124" s="695"/>
      <c r="AE124" s="695"/>
      <c r="AF124" s="695"/>
      <c r="AG124" s="695"/>
      <c r="AH124" s="695"/>
      <c r="AI124" s="695"/>
      <c r="AJ124" s="695"/>
      <c r="AK124" s="695"/>
      <c r="AL124" s="695"/>
      <c r="AM124" s="695"/>
      <c r="AN124" s="695"/>
      <c r="AO124" s="695"/>
      <c r="AP124" s="696"/>
      <c r="AQ124" s="700"/>
      <c r="AR124" s="701"/>
      <c r="AS124" s="701"/>
      <c r="AT124" s="701"/>
      <c r="AU124" s="701"/>
      <c r="AV124" s="701"/>
      <c r="AW124" s="701"/>
      <c r="AX124" s="701"/>
      <c r="AY124" s="701"/>
      <c r="AZ124" s="701"/>
      <c r="BA124" s="701"/>
      <c r="BB124" s="701"/>
      <c r="BC124" s="701"/>
      <c r="BD124" s="701"/>
      <c r="BE124" s="701"/>
      <c r="BF124" s="701"/>
      <c r="BG124" s="701"/>
      <c r="BH124" s="702"/>
      <c r="BI124" s="706" t="s">
        <v>180</v>
      </c>
      <c r="BJ124" s="707"/>
      <c r="BK124" s="707"/>
      <c r="BL124" s="707"/>
      <c r="BM124" s="707"/>
      <c r="BN124" s="707"/>
      <c r="BO124" s="707"/>
      <c r="BP124" s="707"/>
      <c r="BQ124" s="707"/>
      <c r="BR124" s="707"/>
      <c r="BS124" s="707"/>
      <c r="BT124" s="707"/>
      <c r="BU124" s="707"/>
      <c r="BV124" s="707"/>
      <c r="BW124" s="707"/>
      <c r="BX124" s="707"/>
      <c r="BY124" s="707"/>
      <c r="BZ124" s="708"/>
      <c r="CA124" s="709"/>
      <c r="CB124" s="710"/>
      <c r="CC124" s="710"/>
      <c r="CD124" s="710"/>
      <c r="CE124" s="710"/>
      <c r="CF124" s="710"/>
      <c r="CG124" s="710"/>
      <c r="CH124" s="710"/>
      <c r="CI124" s="710"/>
      <c r="CJ124" s="710"/>
      <c r="CK124" s="710"/>
      <c r="CL124" s="710"/>
      <c r="CM124" s="710"/>
      <c r="CN124" s="710"/>
      <c r="CO124" s="710"/>
      <c r="CP124" s="710"/>
      <c r="CQ124" s="710"/>
      <c r="CR124" s="711"/>
      <c r="CS124" s="4"/>
    </row>
    <row r="125" spans="1:97" s="3" customFormat="1" ht="18" customHeight="1" x14ac:dyDescent="0.2">
      <c r="A125" s="4"/>
      <c r="B125" s="4"/>
      <c r="C125" s="4"/>
      <c r="E125" s="868"/>
      <c r="F125" s="869"/>
      <c r="G125" s="869"/>
      <c r="H125" s="869"/>
      <c r="I125" s="869"/>
      <c r="J125" s="869"/>
      <c r="K125" s="869"/>
      <c r="L125" s="869"/>
      <c r="M125" s="869"/>
      <c r="N125" s="869"/>
      <c r="O125" s="869"/>
      <c r="P125" s="869"/>
      <c r="Q125" s="869"/>
      <c r="R125" s="869"/>
      <c r="S125" s="869"/>
      <c r="T125" s="869"/>
      <c r="U125" s="869"/>
      <c r="V125" s="869"/>
      <c r="W125" s="869"/>
      <c r="X125" s="870"/>
      <c r="Y125" s="697"/>
      <c r="Z125" s="698"/>
      <c r="AA125" s="698"/>
      <c r="AB125" s="698"/>
      <c r="AC125" s="698"/>
      <c r="AD125" s="698"/>
      <c r="AE125" s="698"/>
      <c r="AF125" s="698"/>
      <c r="AG125" s="698"/>
      <c r="AH125" s="698"/>
      <c r="AI125" s="698"/>
      <c r="AJ125" s="698"/>
      <c r="AK125" s="698"/>
      <c r="AL125" s="698"/>
      <c r="AM125" s="698"/>
      <c r="AN125" s="698"/>
      <c r="AO125" s="698"/>
      <c r="AP125" s="699"/>
      <c r="AQ125" s="703"/>
      <c r="AR125" s="704"/>
      <c r="AS125" s="704"/>
      <c r="AT125" s="704"/>
      <c r="AU125" s="704"/>
      <c r="AV125" s="704"/>
      <c r="AW125" s="704"/>
      <c r="AX125" s="704"/>
      <c r="AY125" s="704"/>
      <c r="AZ125" s="704"/>
      <c r="BA125" s="704"/>
      <c r="BB125" s="704"/>
      <c r="BC125" s="704"/>
      <c r="BD125" s="704"/>
      <c r="BE125" s="704"/>
      <c r="BF125" s="704"/>
      <c r="BG125" s="704"/>
      <c r="BH125" s="705"/>
      <c r="BI125" s="712" t="str">
        <f>IF(L22="","",L22)</f>
        <v/>
      </c>
      <c r="BJ125" s="713"/>
      <c r="BK125" s="713"/>
      <c r="BL125" s="713"/>
      <c r="BM125" s="713"/>
      <c r="BN125" s="713"/>
      <c r="BO125" s="713"/>
      <c r="BP125" s="713"/>
      <c r="BQ125" s="713"/>
      <c r="BR125" s="713"/>
      <c r="BS125" s="713"/>
      <c r="BT125" s="713"/>
      <c r="BU125" s="713"/>
      <c r="BV125" s="713"/>
      <c r="BW125" s="713"/>
      <c r="BX125" s="713"/>
      <c r="BY125" s="713"/>
      <c r="BZ125" s="714"/>
      <c r="CA125" s="718"/>
      <c r="CB125" s="719"/>
      <c r="CC125" s="719"/>
      <c r="CD125" s="719"/>
      <c r="CE125" s="719"/>
      <c r="CF125" s="719"/>
      <c r="CG125" s="719"/>
      <c r="CH125" s="719"/>
      <c r="CI125" s="719"/>
      <c r="CJ125" s="719"/>
      <c r="CK125" s="719"/>
      <c r="CL125" s="719"/>
      <c r="CM125" s="719"/>
      <c r="CN125" s="719"/>
      <c r="CO125" s="719"/>
      <c r="CP125" s="719"/>
      <c r="CQ125" s="719"/>
      <c r="CR125" s="720"/>
      <c r="CS125" s="4"/>
    </row>
    <row r="126" spans="1:97" s="3" customFormat="1" ht="36" customHeight="1" thickBot="1" x14ac:dyDescent="0.25">
      <c r="A126" s="4"/>
      <c r="B126" s="4"/>
      <c r="C126" s="4"/>
      <c r="E126" s="871"/>
      <c r="F126" s="872"/>
      <c r="G126" s="872"/>
      <c r="H126" s="872"/>
      <c r="I126" s="872"/>
      <c r="J126" s="872"/>
      <c r="K126" s="872"/>
      <c r="L126" s="872"/>
      <c r="M126" s="872"/>
      <c r="N126" s="872"/>
      <c r="O126" s="872"/>
      <c r="P126" s="872"/>
      <c r="Q126" s="872"/>
      <c r="R126" s="872"/>
      <c r="S126" s="872"/>
      <c r="T126" s="872"/>
      <c r="U126" s="872"/>
      <c r="V126" s="872"/>
      <c r="W126" s="872"/>
      <c r="X126" s="873"/>
      <c r="Y126" s="724" t="s">
        <v>179</v>
      </c>
      <c r="Z126" s="725"/>
      <c r="AA126" s="725"/>
      <c r="AB126" s="725"/>
      <c r="AC126" s="725"/>
      <c r="AD126" s="725"/>
      <c r="AE126" s="725"/>
      <c r="AF126" s="725"/>
      <c r="AG126" s="725"/>
      <c r="AH126" s="725"/>
      <c r="AI126" s="725"/>
      <c r="AJ126" s="725"/>
      <c r="AK126" s="725"/>
      <c r="AL126" s="725"/>
      <c r="AM126" s="725"/>
      <c r="AN126" s="725"/>
      <c r="AO126" s="725"/>
      <c r="AP126" s="726"/>
      <c r="AQ126" s="967"/>
      <c r="AR126" s="968"/>
      <c r="AS126" s="968"/>
      <c r="AT126" s="968"/>
      <c r="AU126" s="968"/>
      <c r="AV126" s="968"/>
      <c r="AW126" s="968"/>
      <c r="AX126" s="968"/>
      <c r="AY126" s="968"/>
      <c r="AZ126" s="968"/>
      <c r="BA126" s="968"/>
      <c r="BB126" s="968"/>
      <c r="BC126" s="968"/>
      <c r="BD126" s="968"/>
      <c r="BE126" s="968"/>
      <c r="BF126" s="968"/>
      <c r="BG126" s="968"/>
      <c r="BH126" s="969"/>
      <c r="BI126" s="715"/>
      <c r="BJ126" s="716"/>
      <c r="BK126" s="716"/>
      <c r="BL126" s="716"/>
      <c r="BM126" s="716"/>
      <c r="BN126" s="716"/>
      <c r="BO126" s="716"/>
      <c r="BP126" s="716"/>
      <c r="BQ126" s="716"/>
      <c r="BR126" s="716"/>
      <c r="BS126" s="716"/>
      <c r="BT126" s="716"/>
      <c r="BU126" s="716"/>
      <c r="BV126" s="716"/>
      <c r="BW126" s="716"/>
      <c r="BX126" s="716"/>
      <c r="BY126" s="716"/>
      <c r="BZ126" s="717"/>
      <c r="CA126" s="721"/>
      <c r="CB126" s="722"/>
      <c r="CC126" s="722"/>
      <c r="CD126" s="722"/>
      <c r="CE126" s="722"/>
      <c r="CF126" s="722"/>
      <c r="CG126" s="722"/>
      <c r="CH126" s="722"/>
      <c r="CI126" s="722"/>
      <c r="CJ126" s="722"/>
      <c r="CK126" s="722"/>
      <c r="CL126" s="722"/>
      <c r="CM126" s="722"/>
      <c r="CN126" s="722"/>
      <c r="CO126" s="722"/>
      <c r="CP126" s="722"/>
      <c r="CQ126" s="722"/>
      <c r="CR126" s="723"/>
      <c r="CS126" s="4"/>
    </row>
    <row r="127" spans="1:97" s="3" customFormat="1" ht="39.9" customHeight="1" x14ac:dyDescent="0.2">
      <c r="A127" s="4"/>
      <c r="B127" s="4"/>
      <c r="C127" s="4"/>
      <c r="E127" s="856" t="s">
        <v>154</v>
      </c>
      <c r="F127" s="857"/>
      <c r="G127" s="857"/>
      <c r="H127" s="857"/>
      <c r="I127" s="857"/>
      <c r="J127" s="857"/>
      <c r="K127" s="857"/>
      <c r="L127" s="857"/>
      <c r="M127" s="857"/>
      <c r="N127" s="857"/>
      <c r="O127" s="857"/>
      <c r="P127" s="857"/>
      <c r="Q127" s="857"/>
      <c r="R127" s="857"/>
      <c r="S127" s="857"/>
      <c r="T127" s="857"/>
      <c r="U127" s="857"/>
      <c r="V127" s="857"/>
      <c r="W127" s="857"/>
      <c r="X127" s="858"/>
      <c r="Y127" s="960" t="str">
        <f>IF(BI127="","",BI127)</f>
        <v/>
      </c>
      <c r="Z127" s="961"/>
      <c r="AA127" s="961"/>
      <c r="AB127" s="961"/>
      <c r="AC127" s="961"/>
      <c r="AD127" s="961"/>
      <c r="AE127" s="961"/>
      <c r="AF127" s="961"/>
      <c r="AG127" s="961"/>
      <c r="AH127" s="961"/>
      <c r="AI127" s="961"/>
      <c r="AJ127" s="961"/>
      <c r="AK127" s="961"/>
      <c r="AL127" s="961"/>
      <c r="AM127" s="961"/>
      <c r="AN127" s="961"/>
      <c r="AO127" s="961"/>
      <c r="AP127" s="962"/>
      <c r="AQ127" s="963"/>
      <c r="AR127" s="964"/>
      <c r="AS127" s="964"/>
      <c r="AT127" s="964"/>
      <c r="AU127" s="964"/>
      <c r="AV127" s="964"/>
      <c r="AW127" s="964"/>
      <c r="AX127" s="964"/>
      <c r="AY127" s="964"/>
      <c r="AZ127" s="964"/>
      <c r="BA127" s="964"/>
      <c r="BB127" s="964"/>
      <c r="BC127" s="964"/>
      <c r="BD127" s="964"/>
      <c r="BE127" s="964"/>
      <c r="BF127" s="964"/>
      <c r="BG127" s="964"/>
      <c r="BH127" s="965"/>
      <c r="BI127" s="960" t="str">
        <f>IF(CS132+CS136+CS137=0,"",CS132+CS136+CS137)</f>
        <v/>
      </c>
      <c r="BJ127" s="961"/>
      <c r="BK127" s="961"/>
      <c r="BL127" s="961"/>
      <c r="BM127" s="961"/>
      <c r="BN127" s="961"/>
      <c r="BO127" s="961"/>
      <c r="BP127" s="961"/>
      <c r="BQ127" s="961"/>
      <c r="BR127" s="961"/>
      <c r="BS127" s="961"/>
      <c r="BT127" s="961"/>
      <c r="BU127" s="961"/>
      <c r="BV127" s="961"/>
      <c r="BW127" s="961"/>
      <c r="BX127" s="961"/>
      <c r="BY127" s="961"/>
      <c r="BZ127" s="962"/>
      <c r="CA127" s="963"/>
      <c r="CB127" s="964"/>
      <c r="CC127" s="964"/>
      <c r="CD127" s="964"/>
      <c r="CE127" s="964"/>
      <c r="CF127" s="964"/>
      <c r="CG127" s="964"/>
      <c r="CH127" s="964"/>
      <c r="CI127" s="964"/>
      <c r="CJ127" s="964"/>
      <c r="CK127" s="964"/>
      <c r="CL127" s="964"/>
      <c r="CM127" s="964"/>
      <c r="CN127" s="964"/>
      <c r="CO127" s="964"/>
      <c r="CP127" s="964"/>
      <c r="CQ127" s="964"/>
      <c r="CR127" s="966"/>
      <c r="CS127" s="4"/>
    </row>
    <row r="128" spans="1:97" s="3" customFormat="1" ht="35.1" customHeight="1" x14ac:dyDescent="0.2">
      <c r="A128" s="4"/>
      <c r="B128" s="4"/>
      <c r="C128" s="4"/>
      <c r="E128" s="892" t="s">
        <v>212</v>
      </c>
      <c r="F128" s="875"/>
      <c r="G128" s="876"/>
      <c r="H128" s="932" t="s">
        <v>214</v>
      </c>
      <c r="I128" s="933"/>
      <c r="J128" s="933"/>
      <c r="K128" s="933"/>
      <c r="L128" s="933"/>
      <c r="M128" s="933"/>
      <c r="N128" s="933"/>
      <c r="O128" s="933"/>
      <c r="P128" s="933"/>
      <c r="Q128" s="933"/>
      <c r="R128" s="933"/>
      <c r="S128" s="933"/>
      <c r="T128" s="933"/>
      <c r="U128" s="933"/>
      <c r="V128" s="933"/>
      <c r="W128" s="933"/>
      <c r="X128" s="934"/>
      <c r="Y128" s="897"/>
      <c r="Z128" s="897"/>
      <c r="AA128" s="897"/>
      <c r="AB128" s="897"/>
      <c r="AC128" s="897"/>
      <c r="AD128" s="897"/>
      <c r="AE128" s="897"/>
      <c r="AF128" s="897"/>
      <c r="AG128" s="897"/>
      <c r="AH128" s="897"/>
      <c r="AI128" s="897"/>
      <c r="AJ128" s="897"/>
      <c r="AK128" s="897"/>
      <c r="AL128" s="897"/>
      <c r="AM128" s="897"/>
      <c r="AN128" s="897"/>
      <c r="AO128" s="897"/>
      <c r="AP128" s="897"/>
      <c r="AQ128" s="948"/>
      <c r="AR128" s="948"/>
      <c r="AS128" s="948"/>
      <c r="AT128" s="948"/>
      <c r="AU128" s="948"/>
      <c r="AV128" s="948"/>
      <c r="AW128" s="948"/>
      <c r="AX128" s="948"/>
      <c r="AY128" s="948"/>
      <c r="AZ128" s="948"/>
      <c r="BA128" s="948"/>
      <c r="BB128" s="948"/>
      <c r="BC128" s="948"/>
      <c r="BD128" s="948"/>
      <c r="BE128" s="948"/>
      <c r="BF128" s="948"/>
      <c r="BG128" s="948"/>
      <c r="BH128" s="948"/>
      <c r="BI128" s="897"/>
      <c r="BJ128" s="897"/>
      <c r="BK128" s="897"/>
      <c r="BL128" s="897"/>
      <c r="BM128" s="897"/>
      <c r="BN128" s="897"/>
      <c r="BO128" s="897"/>
      <c r="BP128" s="897"/>
      <c r="BQ128" s="897"/>
      <c r="BR128" s="897"/>
      <c r="BS128" s="897"/>
      <c r="BT128" s="897"/>
      <c r="BU128" s="897"/>
      <c r="BV128" s="897"/>
      <c r="BW128" s="897"/>
      <c r="BX128" s="897"/>
      <c r="BY128" s="897"/>
      <c r="BZ128" s="897"/>
      <c r="CA128" s="949"/>
      <c r="CB128" s="949"/>
      <c r="CC128" s="949"/>
      <c r="CD128" s="949"/>
      <c r="CE128" s="949"/>
      <c r="CF128" s="949"/>
      <c r="CG128" s="949"/>
      <c r="CH128" s="949"/>
      <c r="CI128" s="949"/>
      <c r="CJ128" s="949"/>
      <c r="CK128" s="949"/>
      <c r="CL128" s="949"/>
      <c r="CM128" s="949"/>
      <c r="CN128" s="949"/>
      <c r="CO128" s="949"/>
      <c r="CP128" s="949"/>
      <c r="CQ128" s="949"/>
      <c r="CR128" s="950"/>
      <c r="CS128" s="4"/>
    </row>
    <row r="129" spans="1:97" s="3" customFormat="1" ht="32.1" customHeight="1" x14ac:dyDescent="0.2">
      <c r="A129" s="4"/>
      <c r="B129" s="4"/>
      <c r="C129" s="4"/>
      <c r="E129" s="893"/>
      <c r="F129" s="878"/>
      <c r="G129" s="879"/>
      <c r="H129" s="874" t="s">
        <v>212</v>
      </c>
      <c r="I129" s="875"/>
      <c r="J129" s="876"/>
      <c r="K129" s="883" t="s">
        <v>155</v>
      </c>
      <c r="L129" s="884"/>
      <c r="M129" s="884"/>
      <c r="N129" s="884"/>
      <c r="O129" s="884"/>
      <c r="P129" s="884"/>
      <c r="Q129" s="884"/>
      <c r="R129" s="884"/>
      <c r="S129" s="884"/>
      <c r="T129" s="884"/>
      <c r="U129" s="884"/>
      <c r="V129" s="884"/>
      <c r="W129" s="884"/>
      <c r="X129" s="885"/>
      <c r="Y129" s="920"/>
      <c r="Z129" s="920"/>
      <c r="AA129" s="920"/>
      <c r="AB129" s="920"/>
      <c r="AC129" s="920"/>
      <c r="AD129" s="920"/>
      <c r="AE129" s="920"/>
      <c r="AF129" s="920"/>
      <c r="AG129" s="920"/>
      <c r="AH129" s="920"/>
      <c r="AI129" s="920"/>
      <c r="AJ129" s="920"/>
      <c r="AK129" s="920"/>
      <c r="AL129" s="920"/>
      <c r="AM129" s="920"/>
      <c r="AN129" s="920"/>
      <c r="AO129" s="920"/>
      <c r="AP129" s="920"/>
      <c r="AQ129" s="901"/>
      <c r="AR129" s="901"/>
      <c r="AS129" s="901"/>
      <c r="AT129" s="901"/>
      <c r="AU129" s="901"/>
      <c r="AV129" s="901"/>
      <c r="AW129" s="901"/>
      <c r="AX129" s="901"/>
      <c r="AY129" s="901"/>
      <c r="AZ129" s="901"/>
      <c r="BA129" s="901"/>
      <c r="BB129" s="901"/>
      <c r="BC129" s="901"/>
      <c r="BD129" s="901"/>
      <c r="BE129" s="901"/>
      <c r="BF129" s="901"/>
      <c r="BG129" s="901"/>
      <c r="BH129" s="901"/>
      <c r="BI129" s="920"/>
      <c r="BJ129" s="920"/>
      <c r="BK129" s="920"/>
      <c r="BL129" s="920"/>
      <c r="BM129" s="920"/>
      <c r="BN129" s="920"/>
      <c r="BO129" s="920"/>
      <c r="BP129" s="920"/>
      <c r="BQ129" s="920"/>
      <c r="BR129" s="920"/>
      <c r="BS129" s="920"/>
      <c r="BT129" s="920"/>
      <c r="BU129" s="920"/>
      <c r="BV129" s="920"/>
      <c r="BW129" s="920"/>
      <c r="BX129" s="920"/>
      <c r="BY129" s="920"/>
      <c r="BZ129" s="920"/>
      <c r="CA129" s="941"/>
      <c r="CB129" s="941"/>
      <c r="CC129" s="941"/>
      <c r="CD129" s="941"/>
      <c r="CE129" s="941"/>
      <c r="CF129" s="941"/>
      <c r="CG129" s="941"/>
      <c r="CH129" s="941"/>
      <c r="CI129" s="941"/>
      <c r="CJ129" s="941"/>
      <c r="CK129" s="941"/>
      <c r="CL129" s="941"/>
      <c r="CM129" s="941"/>
      <c r="CN129" s="941"/>
      <c r="CO129" s="941"/>
      <c r="CP129" s="941"/>
      <c r="CQ129" s="941"/>
      <c r="CR129" s="942"/>
      <c r="CS129" s="4"/>
    </row>
    <row r="130" spans="1:97" s="3" customFormat="1" ht="32.1" customHeight="1" x14ac:dyDescent="0.2">
      <c r="A130" s="4"/>
      <c r="B130" s="4"/>
      <c r="C130" s="4"/>
      <c r="E130" s="893"/>
      <c r="F130" s="878"/>
      <c r="G130" s="879"/>
      <c r="H130" s="877"/>
      <c r="I130" s="878"/>
      <c r="J130" s="879"/>
      <c r="K130" s="886" t="s">
        <v>156</v>
      </c>
      <c r="L130" s="887"/>
      <c r="M130" s="887"/>
      <c r="N130" s="887"/>
      <c r="O130" s="887"/>
      <c r="P130" s="887"/>
      <c r="Q130" s="887"/>
      <c r="R130" s="887"/>
      <c r="S130" s="887"/>
      <c r="T130" s="887"/>
      <c r="U130" s="887"/>
      <c r="V130" s="887"/>
      <c r="W130" s="887"/>
      <c r="X130" s="888"/>
      <c r="Y130" s="401"/>
      <c r="Z130" s="406"/>
      <c r="AA130" s="406"/>
      <c r="AB130" s="406"/>
      <c r="AC130" s="406"/>
      <c r="AD130" s="406" t="str">
        <f>IF(AE130="","","(")</f>
        <v/>
      </c>
      <c r="AE130" s="959"/>
      <c r="AF130" s="959"/>
      <c r="AG130" s="959"/>
      <c r="AH130" s="959"/>
      <c r="AI130" s="959"/>
      <c r="AJ130" s="959"/>
      <c r="AK130" s="959"/>
      <c r="AL130" s="959"/>
      <c r="AM130" s="959"/>
      <c r="AN130" s="959"/>
      <c r="AO130" s="959"/>
      <c r="AP130" s="402" t="str">
        <f>IF(AE130="","",")")</f>
        <v/>
      </c>
      <c r="AQ130" s="925"/>
      <c r="AR130" s="925"/>
      <c r="AS130" s="925"/>
      <c r="AT130" s="925"/>
      <c r="AU130" s="925"/>
      <c r="AV130" s="925"/>
      <c r="AW130" s="925"/>
      <c r="AX130" s="925"/>
      <c r="AY130" s="925"/>
      <c r="AZ130" s="925"/>
      <c r="BA130" s="925"/>
      <c r="BB130" s="925"/>
      <c r="BC130" s="925"/>
      <c r="BD130" s="925"/>
      <c r="BE130" s="925"/>
      <c r="BF130" s="925"/>
      <c r="BG130" s="925"/>
      <c r="BH130" s="925"/>
      <c r="BI130" s="401"/>
      <c r="BJ130" s="406"/>
      <c r="BK130" s="406"/>
      <c r="BL130" s="406"/>
      <c r="BM130" s="406"/>
      <c r="BN130" s="406" t="str">
        <f>IF(BO130="","","(")</f>
        <v/>
      </c>
      <c r="BO130" s="959"/>
      <c r="BP130" s="959"/>
      <c r="BQ130" s="959"/>
      <c r="BR130" s="959"/>
      <c r="BS130" s="959"/>
      <c r="BT130" s="959"/>
      <c r="BU130" s="959"/>
      <c r="BV130" s="959"/>
      <c r="BW130" s="959"/>
      <c r="BX130" s="959"/>
      <c r="BY130" s="959"/>
      <c r="BZ130" s="402" t="str">
        <f>IF(BO130="","",")")</f>
        <v/>
      </c>
      <c r="CA130" s="945"/>
      <c r="CB130" s="945"/>
      <c r="CC130" s="945"/>
      <c r="CD130" s="945"/>
      <c r="CE130" s="945"/>
      <c r="CF130" s="945"/>
      <c r="CG130" s="945"/>
      <c r="CH130" s="945"/>
      <c r="CI130" s="945"/>
      <c r="CJ130" s="945"/>
      <c r="CK130" s="945"/>
      <c r="CL130" s="945"/>
      <c r="CM130" s="945"/>
      <c r="CN130" s="945"/>
      <c r="CO130" s="945"/>
      <c r="CP130" s="945"/>
      <c r="CQ130" s="945"/>
      <c r="CR130" s="946"/>
      <c r="CS130" s="4"/>
    </row>
    <row r="131" spans="1:97" s="3" customFormat="1" ht="32.1" customHeight="1" x14ac:dyDescent="0.2">
      <c r="A131" s="4"/>
      <c r="B131" s="4"/>
      <c r="C131" s="4"/>
      <c r="E131" s="893"/>
      <c r="F131" s="878"/>
      <c r="G131" s="879"/>
      <c r="H131" s="880"/>
      <c r="I131" s="881"/>
      <c r="J131" s="882"/>
      <c r="K131" s="889" t="s">
        <v>157</v>
      </c>
      <c r="L131" s="890"/>
      <c r="M131" s="890"/>
      <c r="N131" s="890"/>
      <c r="O131" s="890"/>
      <c r="P131" s="890"/>
      <c r="Q131" s="890"/>
      <c r="R131" s="890"/>
      <c r="S131" s="890"/>
      <c r="T131" s="890"/>
      <c r="U131" s="890"/>
      <c r="V131" s="890"/>
      <c r="W131" s="890"/>
      <c r="X131" s="891"/>
      <c r="Y131" s="955"/>
      <c r="Z131" s="955"/>
      <c r="AA131" s="955"/>
      <c r="AB131" s="955"/>
      <c r="AC131" s="955"/>
      <c r="AD131" s="955"/>
      <c r="AE131" s="955"/>
      <c r="AF131" s="955"/>
      <c r="AG131" s="955"/>
      <c r="AH131" s="955"/>
      <c r="AI131" s="955"/>
      <c r="AJ131" s="955"/>
      <c r="AK131" s="955"/>
      <c r="AL131" s="955"/>
      <c r="AM131" s="955"/>
      <c r="AN131" s="955"/>
      <c r="AO131" s="955"/>
      <c r="AP131" s="955"/>
      <c r="AQ131" s="956"/>
      <c r="AR131" s="956"/>
      <c r="AS131" s="956"/>
      <c r="AT131" s="956"/>
      <c r="AU131" s="956"/>
      <c r="AV131" s="956"/>
      <c r="AW131" s="956"/>
      <c r="AX131" s="956"/>
      <c r="AY131" s="956"/>
      <c r="AZ131" s="956"/>
      <c r="BA131" s="956"/>
      <c r="BB131" s="956"/>
      <c r="BC131" s="956"/>
      <c r="BD131" s="956"/>
      <c r="BE131" s="956"/>
      <c r="BF131" s="956"/>
      <c r="BG131" s="956"/>
      <c r="BH131" s="956"/>
      <c r="BI131" s="955"/>
      <c r="BJ131" s="955"/>
      <c r="BK131" s="955"/>
      <c r="BL131" s="955"/>
      <c r="BM131" s="955"/>
      <c r="BN131" s="955"/>
      <c r="BO131" s="955"/>
      <c r="BP131" s="955"/>
      <c r="BQ131" s="955"/>
      <c r="BR131" s="955"/>
      <c r="BS131" s="955"/>
      <c r="BT131" s="955"/>
      <c r="BU131" s="955"/>
      <c r="BV131" s="955"/>
      <c r="BW131" s="955"/>
      <c r="BX131" s="955"/>
      <c r="BY131" s="955"/>
      <c r="BZ131" s="955"/>
      <c r="CA131" s="957"/>
      <c r="CB131" s="957"/>
      <c r="CC131" s="957"/>
      <c r="CD131" s="957"/>
      <c r="CE131" s="957"/>
      <c r="CF131" s="957"/>
      <c r="CG131" s="957"/>
      <c r="CH131" s="957"/>
      <c r="CI131" s="957"/>
      <c r="CJ131" s="957"/>
      <c r="CK131" s="957"/>
      <c r="CL131" s="957"/>
      <c r="CM131" s="957"/>
      <c r="CN131" s="957"/>
      <c r="CO131" s="957"/>
      <c r="CP131" s="957"/>
      <c r="CQ131" s="957"/>
      <c r="CR131" s="958"/>
      <c r="CS131" s="4"/>
    </row>
    <row r="132" spans="1:97" s="3" customFormat="1" ht="32.1" customHeight="1" x14ac:dyDescent="0.2">
      <c r="A132" s="4"/>
      <c r="B132" s="4"/>
      <c r="C132" s="4"/>
      <c r="E132" s="893"/>
      <c r="F132" s="878"/>
      <c r="G132" s="879"/>
      <c r="H132" s="932" t="s">
        <v>215</v>
      </c>
      <c r="I132" s="933"/>
      <c r="J132" s="933"/>
      <c r="K132" s="933"/>
      <c r="L132" s="933"/>
      <c r="M132" s="933"/>
      <c r="N132" s="933"/>
      <c r="O132" s="933"/>
      <c r="P132" s="933"/>
      <c r="Q132" s="933"/>
      <c r="R132" s="933"/>
      <c r="S132" s="933"/>
      <c r="T132" s="933"/>
      <c r="U132" s="933"/>
      <c r="V132" s="933"/>
      <c r="W132" s="933"/>
      <c r="X132" s="934"/>
      <c r="Y132" s="897" t="str">
        <f t="shared" ref="Y132:Y137" si="2">IF(BI132="","",BI132)</f>
        <v/>
      </c>
      <c r="Z132" s="897"/>
      <c r="AA132" s="897"/>
      <c r="AB132" s="897"/>
      <c r="AC132" s="897"/>
      <c r="AD132" s="897"/>
      <c r="AE132" s="897"/>
      <c r="AF132" s="897"/>
      <c r="AG132" s="897"/>
      <c r="AH132" s="897"/>
      <c r="AI132" s="897"/>
      <c r="AJ132" s="897"/>
      <c r="AK132" s="897"/>
      <c r="AL132" s="897"/>
      <c r="AM132" s="897"/>
      <c r="AN132" s="897"/>
      <c r="AO132" s="897"/>
      <c r="AP132" s="897"/>
      <c r="AQ132" s="948"/>
      <c r="AR132" s="948"/>
      <c r="AS132" s="948"/>
      <c r="AT132" s="948"/>
      <c r="AU132" s="948"/>
      <c r="AV132" s="948"/>
      <c r="AW132" s="948"/>
      <c r="AX132" s="948"/>
      <c r="AY132" s="948"/>
      <c r="AZ132" s="948"/>
      <c r="BA132" s="948"/>
      <c r="BB132" s="948"/>
      <c r="BC132" s="948"/>
      <c r="BD132" s="948"/>
      <c r="BE132" s="948"/>
      <c r="BF132" s="948"/>
      <c r="BG132" s="948"/>
      <c r="BH132" s="948"/>
      <c r="BI132" s="897" t="str">
        <f>IF(CS133+CS135=0,"",CS133+CS135)</f>
        <v/>
      </c>
      <c r="BJ132" s="897"/>
      <c r="BK132" s="897"/>
      <c r="BL132" s="897"/>
      <c r="BM132" s="897"/>
      <c r="BN132" s="897"/>
      <c r="BO132" s="897"/>
      <c r="BP132" s="897"/>
      <c r="BQ132" s="897"/>
      <c r="BR132" s="897"/>
      <c r="BS132" s="897"/>
      <c r="BT132" s="897"/>
      <c r="BU132" s="897"/>
      <c r="BV132" s="897"/>
      <c r="BW132" s="897"/>
      <c r="BX132" s="897"/>
      <c r="BY132" s="897"/>
      <c r="BZ132" s="897"/>
      <c r="CA132" s="949"/>
      <c r="CB132" s="949"/>
      <c r="CC132" s="949"/>
      <c r="CD132" s="949"/>
      <c r="CE132" s="949"/>
      <c r="CF132" s="949"/>
      <c r="CG132" s="949"/>
      <c r="CH132" s="949"/>
      <c r="CI132" s="949"/>
      <c r="CJ132" s="949"/>
      <c r="CK132" s="949"/>
      <c r="CL132" s="949"/>
      <c r="CM132" s="949"/>
      <c r="CN132" s="949"/>
      <c r="CO132" s="949"/>
      <c r="CP132" s="949"/>
      <c r="CQ132" s="949"/>
      <c r="CR132" s="950"/>
      <c r="CS132" s="4">
        <f t="shared" ref="CS132:CS137" si="3">IF(BI132="",0,BI132)</f>
        <v>0</v>
      </c>
    </row>
    <row r="133" spans="1:97" s="3" customFormat="1" ht="32.1" customHeight="1" x14ac:dyDescent="0.2">
      <c r="A133" s="4"/>
      <c r="B133" s="4"/>
      <c r="C133" s="4"/>
      <c r="E133" s="893"/>
      <c r="F133" s="878"/>
      <c r="G133" s="879"/>
      <c r="H133" s="874" t="s">
        <v>212</v>
      </c>
      <c r="I133" s="875"/>
      <c r="J133" s="876"/>
      <c r="K133" s="883" t="s">
        <v>158</v>
      </c>
      <c r="L133" s="884"/>
      <c r="M133" s="884"/>
      <c r="N133" s="884"/>
      <c r="O133" s="884"/>
      <c r="P133" s="884"/>
      <c r="Q133" s="884"/>
      <c r="R133" s="884"/>
      <c r="S133" s="884"/>
      <c r="T133" s="884"/>
      <c r="U133" s="884"/>
      <c r="V133" s="884"/>
      <c r="W133" s="884"/>
      <c r="X133" s="885"/>
      <c r="Y133" s="920" t="str">
        <f t="shared" si="2"/>
        <v/>
      </c>
      <c r="Z133" s="920"/>
      <c r="AA133" s="920"/>
      <c r="AB133" s="920"/>
      <c r="AC133" s="920"/>
      <c r="AD133" s="920"/>
      <c r="AE133" s="920"/>
      <c r="AF133" s="920"/>
      <c r="AG133" s="920"/>
      <c r="AH133" s="920"/>
      <c r="AI133" s="920"/>
      <c r="AJ133" s="920"/>
      <c r="AK133" s="920"/>
      <c r="AL133" s="920"/>
      <c r="AM133" s="920"/>
      <c r="AN133" s="920"/>
      <c r="AO133" s="920"/>
      <c r="AP133" s="920"/>
      <c r="AQ133" s="901"/>
      <c r="AR133" s="901"/>
      <c r="AS133" s="901"/>
      <c r="AT133" s="901"/>
      <c r="AU133" s="901"/>
      <c r="AV133" s="901"/>
      <c r="AW133" s="901"/>
      <c r="AX133" s="901"/>
      <c r="AY133" s="901"/>
      <c r="AZ133" s="901"/>
      <c r="BA133" s="901"/>
      <c r="BB133" s="901"/>
      <c r="BC133" s="901"/>
      <c r="BD133" s="901"/>
      <c r="BE133" s="901"/>
      <c r="BF133" s="901"/>
      <c r="BG133" s="901"/>
      <c r="BH133" s="901"/>
      <c r="BI133" s="920" t="str">
        <f>IF(作業３!E228+作業３!E229+作業３!E233=0,"",作業３!E228+作業３!E229+作業３!E233)</f>
        <v/>
      </c>
      <c r="BJ133" s="920"/>
      <c r="BK133" s="920"/>
      <c r="BL133" s="920"/>
      <c r="BM133" s="920"/>
      <c r="BN133" s="920"/>
      <c r="BO133" s="920"/>
      <c r="BP133" s="920"/>
      <c r="BQ133" s="920"/>
      <c r="BR133" s="920"/>
      <c r="BS133" s="920"/>
      <c r="BT133" s="920"/>
      <c r="BU133" s="920"/>
      <c r="BV133" s="920"/>
      <c r="BW133" s="920"/>
      <c r="BX133" s="920"/>
      <c r="BY133" s="920"/>
      <c r="BZ133" s="920"/>
      <c r="CA133" s="941"/>
      <c r="CB133" s="941"/>
      <c r="CC133" s="941"/>
      <c r="CD133" s="941"/>
      <c r="CE133" s="941"/>
      <c r="CF133" s="941"/>
      <c r="CG133" s="941"/>
      <c r="CH133" s="941"/>
      <c r="CI133" s="941"/>
      <c r="CJ133" s="941"/>
      <c r="CK133" s="941"/>
      <c r="CL133" s="941"/>
      <c r="CM133" s="941"/>
      <c r="CN133" s="941"/>
      <c r="CO133" s="941"/>
      <c r="CP133" s="941"/>
      <c r="CQ133" s="941"/>
      <c r="CR133" s="942"/>
      <c r="CS133" s="4">
        <f t="shared" si="3"/>
        <v>0</v>
      </c>
    </row>
    <row r="134" spans="1:97" s="3" customFormat="1" ht="32.1" customHeight="1" x14ac:dyDescent="0.2">
      <c r="A134" s="4"/>
      <c r="B134" s="4"/>
      <c r="C134" s="4"/>
      <c r="E134" s="893"/>
      <c r="F134" s="878"/>
      <c r="G134" s="879"/>
      <c r="H134" s="877"/>
      <c r="I134" s="878"/>
      <c r="J134" s="879"/>
      <c r="K134" s="886" t="s">
        <v>156</v>
      </c>
      <c r="L134" s="887"/>
      <c r="M134" s="887"/>
      <c r="N134" s="887"/>
      <c r="O134" s="887"/>
      <c r="P134" s="887"/>
      <c r="Q134" s="887"/>
      <c r="R134" s="887"/>
      <c r="S134" s="887"/>
      <c r="T134" s="887"/>
      <c r="U134" s="887"/>
      <c r="V134" s="887"/>
      <c r="W134" s="887"/>
      <c r="X134" s="888"/>
      <c r="Y134" s="401" t="str">
        <f t="shared" si="2"/>
        <v/>
      </c>
      <c r="Z134" s="406"/>
      <c r="AA134" s="406"/>
      <c r="AB134" s="406"/>
      <c r="AC134" s="406"/>
      <c r="AD134" s="406" t="str">
        <f>IF(AE134="","","(")</f>
        <v/>
      </c>
      <c r="AE134" s="959" t="str">
        <f>IF(BO134="","",BO134)</f>
        <v/>
      </c>
      <c r="AF134" s="959"/>
      <c r="AG134" s="959"/>
      <c r="AH134" s="959"/>
      <c r="AI134" s="959"/>
      <c r="AJ134" s="959"/>
      <c r="AK134" s="959"/>
      <c r="AL134" s="959"/>
      <c r="AM134" s="959"/>
      <c r="AN134" s="959"/>
      <c r="AO134" s="959"/>
      <c r="AP134" s="402" t="str">
        <f>IF(AE134="","",")")</f>
        <v/>
      </c>
      <c r="AQ134" s="925"/>
      <c r="AR134" s="925"/>
      <c r="AS134" s="925"/>
      <c r="AT134" s="925"/>
      <c r="AU134" s="925"/>
      <c r="AV134" s="925"/>
      <c r="AW134" s="925"/>
      <c r="AX134" s="925"/>
      <c r="AY134" s="925"/>
      <c r="AZ134" s="925"/>
      <c r="BA134" s="925"/>
      <c r="BB134" s="925"/>
      <c r="BC134" s="925"/>
      <c r="BD134" s="925"/>
      <c r="BE134" s="925"/>
      <c r="BF134" s="925"/>
      <c r="BG134" s="925"/>
      <c r="BH134" s="925"/>
      <c r="BI134" s="401" t="str">
        <f>IF(作業３!E233=0,"",作業３!E233)</f>
        <v/>
      </c>
      <c r="BJ134" s="406"/>
      <c r="BK134" s="406"/>
      <c r="BL134" s="406"/>
      <c r="BM134" s="406"/>
      <c r="BN134" s="406" t="str">
        <f>IF(BO134="","","(")</f>
        <v/>
      </c>
      <c r="BO134" s="959" t="str">
        <f>IF(作業３!E233=0,"",作業３!E233)</f>
        <v/>
      </c>
      <c r="BP134" s="959"/>
      <c r="BQ134" s="959"/>
      <c r="BR134" s="959"/>
      <c r="BS134" s="959"/>
      <c r="BT134" s="959"/>
      <c r="BU134" s="959"/>
      <c r="BV134" s="959"/>
      <c r="BW134" s="959"/>
      <c r="BX134" s="959"/>
      <c r="BY134" s="959"/>
      <c r="BZ134" s="402" t="str">
        <f>IF(BO134="","",")")</f>
        <v/>
      </c>
      <c r="CA134" s="945"/>
      <c r="CB134" s="945"/>
      <c r="CC134" s="945"/>
      <c r="CD134" s="945"/>
      <c r="CE134" s="945"/>
      <c r="CF134" s="945"/>
      <c r="CG134" s="945"/>
      <c r="CH134" s="945"/>
      <c r="CI134" s="945"/>
      <c r="CJ134" s="945"/>
      <c r="CK134" s="945"/>
      <c r="CL134" s="945"/>
      <c r="CM134" s="945"/>
      <c r="CN134" s="945"/>
      <c r="CO134" s="945"/>
      <c r="CP134" s="945"/>
      <c r="CQ134" s="945"/>
      <c r="CR134" s="946"/>
      <c r="CS134" s="4">
        <f t="shared" si="3"/>
        <v>0</v>
      </c>
    </row>
    <row r="135" spans="1:97" s="3" customFormat="1" ht="32.1" customHeight="1" x14ac:dyDescent="0.2">
      <c r="A135" s="4"/>
      <c r="B135" s="4"/>
      <c r="C135" s="4"/>
      <c r="E135" s="893"/>
      <c r="F135" s="878"/>
      <c r="G135" s="879"/>
      <c r="H135" s="880"/>
      <c r="I135" s="881"/>
      <c r="J135" s="882"/>
      <c r="K135" s="889" t="s">
        <v>159</v>
      </c>
      <c r="L135" s="890"/>
      <c r="M135" s="890"/>
      <c r="N135" s="890"/>
      <c r="O135" s="890"/>
      <c r="P135" s="890"/>
      <c r="Q135" s="890"/>
      <c r="R135" s="890"/>
      <c r="S135" s="890"/>
      <c r="T135" s="890"/>
      <c r="U135" s="890"/>
      <c r="V135" s="890"/>
      <c r="W135" s="890"/>
      <c r="X135" s="891"/>
      <c r="Y135" s="955" t="str">
        <f t="shared" si="2"/>
        <v/>
      </c>
      <c r="Z135" s="955"/>
      <c r="AA135" s="955"/>
      <c r="AB135" s="955"/>
      <c r="AC135" s="955"/>
      <c r="AD135" s="955"/>
      <c r="AE135" s="955"/>
      <c r="AF135" s="955"/>
      <c r="AG135" s="955"/>
      <c r="AH135" s="955"/>
      <c r="AI135" s="955"/>
      <c r="AJ135" s="955"/>
      <c r="AK135" s="955"/>
      <c r="AL135" s="955"/>
      <c r="AM135" s="955"/>
      <c r="AN135" s="955"/>
      <c r="AO135" s="955"/>
      <c r="AP135" s="955"/>
      <c r="AQ135" s="956"/>
      <c r="AR135" s="956"/>
      <c r="AS135" s="956"/>
      <c r="AT135" s="956"/>
      <c r="AU135" s="956"/>
      <c r="AV135" s="956"/>
      <c r="AW135" s="956"/>
      <c r="AX135" s="956"/>
      <c r="AY135" s="956"/>
      <c r="AZ135" s="956"/>
      <c r="BA135" s="956"/>
      <c r="BB135" s="956"/>
      <c r="BC135" s="956"/>
      <c r="BD135" s="956"/>
      <c r="BE135" s="956"/>
      <c r="BF135" s="956"/>
      <c r="BG135" s="956"/>
      <c r="BH135" s="956"/>
      <c r="BI135" s="955" t="str">
        <f>IF(作業３!E230=0,"",作業３!E230)</f>
        <v/>
      </c>
      <c r="BJ135" s="955"/>
      <c r="BK135" s="955"/>
      <c r="BL135" s="955"/>
      <c r="BM135" s="955"/>
      <c r="BN135" s="955"/>
      <c r="BO135" s="955"/>
      <c r="BP135" s="955"/>
      <c r="BQ135" s="955"/>
      <c r="BR135" s="955"/>
      <c r="BS135" s="955"/>
      <c r="BT135" s="955"/>
      <c r="BU135" s="955"/>
      <c r="BV135" s="955"/>
      <c r="BW135" s="955"/>
      <c r="BX135" s="955"/>
      <c r="BY135" s="955"/>
      <c r="BZ135" s="955"/>
      <c r="CA135" s="957"/>
      <c r="CB135" s="957"/>
      <c r="CC135" s="957"/>
      <c r="CD135" s="957"/>
      <c r="CE135" s="957"/>
      <c r="CF135" s="957"/>
      <c r="CG135" s="957"/>
      <c r="CH135" s="957"/>
      <c r="CI135" s="957"/>
      <c r="CJ135" s="957"/>
      <c r="CK135" s="957"/>
      <c r="CL135" s="957"/>
      <c r="CM135" s="957"/>
      <c r="CN135" s="957"/>
      <c r="CO135" s="957"/>
      <c r="CP135" s="957"/>
      <c r="CQ135" s="957"/>
      <c r="CR135" s="958"/>
      <c r="CS135" s="4">
        <f t="shared" si="3"/>
        <v>0</v>
      </c>
    </row>
    <row r="136" spans="1:97" s="3" customFormat="1" ht="32.1" customHeight="1" x14ac:dyDescent="0.2">
      <c r="A136" s="4"/>
      <c r="B136" s="4"/>
      <c r="C136" s="4"/>
      <c r="E136" s="893"/>
      <c r="F136" s="878"/>
      <c r="G136" s="879"/>
      <c r="H136" s="935" t="s">
        <v>216</v>
      </c>
      <c r="I136" s="936"/>
      <c r="J136" s="936"/>
      <c r="K136" s="936"/>
      <c r="L136" s="936"/>
      <c r="M136" s="936"/>
      <c r="N136" s="936"/>
      <c r="O136" s="936"/>
      <c r="P136" s="936"/>
      <c r="Q136" s="936"/>
      <c r="R136" s="936"/>
      <c r="S136" s="936"/>
      <c r="T136" s="936"/>
      <c r="U136" s="936"/>
      <c r="V136" s="936"/>
      <c r="W136" s="936"/>
      <c r="X136" s="937"/>
      <c r="Y136" s="947" t="str">
        <f t="shared" si="2"/>
        <v/>
      </c>
      <c r="Z136" s="947"/>
      <c r="AA136" s="947"/>
      <c r="AB136" s="947"/>
      <c r="AC136" s="947"/>
      <c r="AD136" s="947"/>
      <c r="AE136" s="947"/>
      <c r="AF136" s="947"/>
      <c r="AG136" s="947"/>
      <c r="AH136" s="947"/>
      <c r="AI136" s="947"/>
      <c r="AJ136" s="947"/>
      <c r="AK136" s="947"/>
      <c r="AL136" s="947"/>
      <c r="AM136" s="947"/>
      <c r="AN136" s="947"/>
      <c r="AO136" s="947"/>
      <c r="AP136" s="947"/>
      <c r="AQ136" s="948"/>
      <c r="AR136" s="948"/>
      <c r="AS136" s="948"/>
      <c r="AT136" s="948"/>
      <c r="AU136" s="948"/>
      <c r="AV136" s="948"/>
      <c r="AW136" s="948"/>
      <c r="AX136" s="948"/>
      <c r="AY136" s="948"/>
      <c r="AZ136" s="948"/>
      <c r="BA136" s="948"/>
      <c r="BB136" s="948"/>
      <c r="BC136" s="948"/>
      <c r="BD136" s="948"/>
      <c r="BE136" s="948"/>
      <c r="BF136" s="948"/>
      <c r="BG136" s="948"/>
      <c r="BH136" s="948"/>
      <c r="BI136" s="947" t="str">
        <f>IF(作業３!E226=0,"",作業３!E226)</f>
        <v/>
      </c>
      <c r="BJ136" s="947"/>
      <c r="BK136" s="947"/>
      <c r="BL136" s="947"/>
      <c r="BM136" s="947"/>
      <c r="BN136" s="947"/>
      <c r="BO136" s="947"/>
      <c r="BP136" s="947"/>
      <c r="BQ136" s="947"/>
      <c r="BR136" s="947"/>
      <c r="BS136" s="947"/>
      <c r="BT136" s="947"/>
      <c r="BU136" s="947"/>
      <c r="BV136" s="947"/>
      <c r="BW136" s="947"/>
      <c r="BX136" s="947"/>
      <c r="BY136" s="947"/>
      <c r="BZ136" s="947"/>
      <c r="CA136" s="949"/>
      <c r="CB136" s="949"/>
      <c r="CC136" s="949"/>
      <c r="CD136" s="949"/>
      <c r="CE136" s="949"/>
      <c r="CF136" s="949"/>
      <c r="CG136" s="949"/>
      <c r="CH136" s="949"/>
      <c r="CI136" s="949"/>
      <c r="CJ136" s="949"/>
      <c r="CK136" s="949"/>
      <c r="CL136" s="949"/>
      <c r="CM136" s="949"/>
      <c r="CN136" s="949"/>
      <c r="CO136" s="949"/>
      <c r="CP136" s="949"/>
      <c r="CQ136" s="949"/>
      <c r="CR136" s="950"/>
      <c r="CS136" s="4">
        <f t="shared" si="3"/>
        <v>0</v>
      </c>
    </row>
    <row r="137" spans="1:97" s="3" customFormat="1" ht="32.1" customHeight="1" x14ac:dyDescent="0.2">
      <c r="A137" s="4"/>
      <c r="B137" s="4"/>
      <c r="C137" s="4"/>
      <c r="E137" s="893"/>
      <c r="F137" s="878"/>
      <c r="G137" s="879"/>
      <c r="H137" s="935" t="s">
        <v>217</v>
      </c>
      <c r="I137" s="936"/>
      <c r="J137" s="936"/>
      <c r="K137" s="936"/>
      <c r="L137" s="936"/>
      <c r="M137" s="936"/>
      <c r="N137" s="936"/>
      <c r="O137" s="936"/>
      <c r="P137" s="936"/>
      <c r="Q137" s="936"/>
      <c r="R137" s="936"/>
      <c r="S137" s="936"/>
      <c r="T137" s="936"/>
      <c r="U137" s="936"/>
      <c r="V137" s="936"/>
      <c r="W137" s="936"/>
      <c r="X137" s="937"/>
      <c r="Y137" s="947" t="str">
        <f t="shared" si="2"/>
        <v/>
      </c>
      <c r="Z137" s="947"/>
      <c r="AA137" s="947"/>
      <c r="AB137" s="947"/>
      <c r="AC137" s="947"/>
      <c r="AD137" s="947"/>
      <c r="AE137" s="947"/>
      <c r="AF137" s="947"/>
      <c r="AG137" s="947"/>
      <c r="AH137" s="947"/>
      <c r="AI137" s="947"/>
      <c r="AJ137" s="947"/>
      <c r="AK137" s="947"/>
      <c r="AL137" s="947"/>
      <c r="AM137" s="947"/>
      <c r="AN137" s="947"/>
      <c r="AO137" s="947"/>
      <c r="AP137" s="947"/>
      <c r="AQ137" s="948"/>
      <c r="AR137" s="948"/>
      <c r="AS137" s="948"/>
      <c r="AT137" s="948"/>
      <c r="AU137" s="948"/>
      <c r="AV137" s="948"/>
      <c r="AW137" s="948"/>
      <c r="AX137" s="948"/>
      <c r="AY137" s="948"/>
      <c r="AZ137" s="948"/>
      <c r="BA137" s="948"/>
      <c r="BB137" s="948"/>
      <c r="BC137" s="948"/>
      <c r="BD137" s="948"/>
      <c r="BE137" s="948"/>
      <c r="BF137" s="948"/>
      <c r="BG137" s="948"/>
      <c r="BH137" s="948"/>
      <c r="BI137" s="947" t="str">
        <f>IF(作業３!E227+作業３!E232=0,"",作業３!E227+作業３!E232)</f>
        <v/>
      </c>
      <c r="BJ137" s="947"/>
      <c r="BK137" s="947"/>
      <c r="BL137" s="947"/>
      <c r="BM137" s="947"/>
      <c r="BN137" s="947"/>
      <c r="BO137" s="947"/>
      <c r="BP137" s="947"/>
      <c r="BQ137" s="947"/>
      <c r="BR137" s="947"/>
      <c r="BS137" s="947"/>
      <c r="BT137" s="947"/>
      <c r="BU137" s="947"/>
      <c r="BV137" s="947"/>
      <c r="BW137" s="947"/>
      <c r="BX137" s="947"/>
      <c r="BY137" s="947"/>
      <c r="BZ137" s="947"/>
      <c r="CA137" s="949"/>
      <c r="CB137" s="949"/>
      <c r="CC137" s="949"/>
      <c r="CD137" s="949"/>
      <c r="CE137" s="949"/>
      <c r="CF137" s="949"/>
      <c r="CG137" s="949"/>
      <c r="CH137" s="949"/>
      <c r="CI137" s="949"/>
      <c r="CJ137" s="949"/>
      <c r="CK137" s="949"/>
      <c r="CL137" s="949"/>
      <c r="CM137" s="949"/>
      <c r="CN137" s="949"/>
      <c r="CO137" s="949"/>
      <c r="CP137" s="949"/>
      <c r="CQ137" s="949"/>
      <c r="CR137" s="950"/>
      <c r="CS137" s="4">
        <f t="shared" si="3"/>
        <v>0</v>
      </c>
    </row>
    <row r="138" spans="1:97" s="3" customFormat="1" ht="32.1" customHeight="1" thickBot="1" x14ac:dyDescent="0.25">
      <c r="A138" s="4"/>
      <c r="B138" s="4"/>
      <c r="C138" s="4"/>
      <c r="E138" s="894"/>
      <c r="F138" s="895"/>
      <c r="G138" s="896"/>
      <c r="H138" s="938" t="s">
        <v>218</v>
      </c>
      <c r="I138" s="939"/>
      <c r="J138" s="939"/>
      <c r="K138" s="939"/>
      <c r="L138" s="939"/>
      <c r="M138" s="939"/>
      <c r="N138" s="939"/>
      <c r="O138" s="939"/>
      <c r="P138" s="939"/>
      <c r="Q138" s="939"/>
      <c r="R138" s="939"/>
      <c r="S138" s="939"/>
      <c r="T138" s="939"/>
      <c r="U138" s="939"/>
      <c r="V138" s="939"/>
      <c r="W138" s="939"/>
      <c r="X138" s="940"/>
      <c r="Y138" s="951"/>
      <c r="Z138" s="951"/>
      <c r="AA138" s="951"/>
      <c r="AB138" s="951"/>
      <c r="AC138" s="951"/>
      <c r="AD138" s="951"/>
      <c r="AE138" s="951"/>
      <c r="AF138" s="951"/>
      <c r="AG138" s="951"/>
      <c r="AH138" s="951"/>
      <c r="AI138" s="951"/>
      <c r="AJ138" s="951"/>
      <c r="AK138" s="951"/>
      <c r="AL138" s="951"/>
      <c r="AM138" s="951"/>
      <c r="AN138" s="951"/>
      <c r="AO138" s="951"/>
      <c r="AP138" s="951"/>
      <c r="AQ138" s="952"/>
      <c r="AR138" s="952"/>
      <c r="AS138" s="952"/>
      <c r="AT138" s="952"/>
      <c r="AU138" s="952"/>
      <c r="AV138" s="952"/>
      <c r="AW138" s="952"/>
      <c r="AX138" s="952"/>
      <c r="AY138" s="952"/>
      <c r="AZ138" s="952"/>
      <c r="BA138" s="952"/>
      <c r="BB138" s="952"/>
      <c r="BC138" s="952"/>
      <c r="BD138" s="952"/>
      <c r="BE138" s="952"/>
      <c r="BF138" s="952"/>
      <c r="BG138" s="952"/>
      <c r="BH138" s="952"/>
      <c r="BI138" s="951"/>
      <c r="BJ138" s="951"/>
      <c r="BK138" s="951"/>
      <c r="BL138" s="951"/>
      <c r="BM138" s="951"/>
      <c r="BN138" s="951"/>
      <c r="BO138" s="951"/>
      <c r="BP138" s="951"/>
      <c r="BQ138" s="951"/>
      <c r="BR138" s="951"/>
      <c r="BS138" s="951"/>
      <c r="BT138" s="951"/>
      <c r="BU138" s="951"/>
      <c r="BV138" s="951"/>
      <c r="BW138" s="951"/>
      <c r="BX138" s="951"/>
      <c r="BY138" s="951"/>
      <c r="BZ138" s="951"/>
      <c r="CA138" s="953"/>
      <c r="CB138" s="953"/>
      <c r="CC138" s="953"/>
      <c r="CD138" s="953"/>
      <c r="CE138" s="953"/>
      <c r="CF138" s="953"/>
      <c r="CG138" s="953"/>
      <c r="CH138" s="953"/>
      <c r="CI138" s="953"/>
      <c r="CJ138" s="953"/>
      <c r="CK138" s="953"/>
      <c r="CL138" s="953"/>
      <c r="CM138" s="953"/>
      <c r="CN138" s="953"/>
      <c r="CO138" s="953"/>
      <c r="CP138" s="953"/>
      <c r="CQ138" s="953"/>
      <c r="CR138" s="954"/>
      <c r="CS138" s="4"/>
    </row>
    <row r="139" spans="1:97" s="3" customFormat="1" ht="35.1" customHeight="1" thickBot="1" x14ac:dyDescent="0.25">
      <c r="A139" s="4"/>
      <c r="B139" s="4"/>
      <c r="C139" s="4"/>
      <c r="E139" s="837" t="s">
        <v>160</v>
      </c>
      <c r="F139" s="838"/>
      <c r="G139" s="838"/>
      <c r="H139" s="838"/>
      <c r="I139" s="838"/>
      <c r="J139" s="838"/>
      <c r="K139" s="838"/>
      <c r="L139" s="838"/>
      <c r="M139" s="838"/>
      <c r="N139" s="838"/>
      <c r="O139" s="838"/>
      <c r="P139" s="838"/>
      <c r="Q139" s="838"/>
      <c r="R139" s="838"/>
      <c r="S139" s="838"/>
      <c r="T139" s="838"/>
      <c r="U139" s="838"/>
      <c r="V139" s="838"/>
      <c r="W139" s="838"/>
      <c r="X139" s="839"/>
      <c r="Y139" s="923" t="str">
        <f t="shared" ref="Y139:Y144" si="4">IF(BI139="","",BI139)</f>
        <v/>
      </c>
      <c r="Z139" s="923"/>
      <c r="AA139" s="923"/>
      <c r="AB139" s="923"/>
      <c r="AC139" s="923"/>
      <c r="AD139" s="923"/>
      <c r="AE139" s="923"/>
      <c r="AF139" s="923"/>
      <c r="AG139" s="923"/>
      <c r="AH139" s="923"/>
      <c r="AI139" s="923"/>
      <c r="AJ139" s="923"/>
      <c r="AK139" s="923"/>
      <c r="AL139" s="923"/>
      <c r="AM139" s="923"/>
      <c r="AN139" s="923"/>
      <c r="AO139" s="923"/>
      <c r="AP139" s="923"/>
      <c r="AQ139" s="924"/>
      <c r="AR139" s="924"/>
      <c r="AS139" s="924"/>
      <c r="AT139" s="924"/>
      <c r="AU139" s="924"/>
      <c r="AV139" s="924"/>
      <c r="AW139" s="924"/>
      <c r="AX139" s="924"/>
      <c r="AY139" s="924"/>
      <c r="AZ139" s="924"/>
      <c r="BA139" s="924"/>
      <c r="BB139" s="924"/>
      <c r="BC139" s="924"/>
      <c r="BD139" s="924"/>
      <c r="BE139" s="924"/>
      <c r="BF139" s="924"/>
      <c r="BG139" s="924"/>
      <c r="BH139" s="924"/>
      <c r="BI139" s="923" t="str">
        <f>IF(作業３!E231+作業３!E234+作業３!E239+作業３!E245+作業３!E249+作業３!E250+作業３!E252=0,"",作業３!E231+作業３!E234+作業３!E239+作業３!E245+作業３!E249+作業３!E250+作業３!E252)</f>
        <v/>
      </c>
      <c r="BJ139" s="923"/>
      <c r="BK139" s="923"/>
      <c r="BL139" s="923"/>
      <c r="BM139" s="923"/>
      <c r="BN139" s="923"/>
      <c r="BO139" s="923"/>
      <c r="BP139" s="923"/>
      <c r="BQ139" s="923"/>
      <c r="BR139" s="923"/>
      <c r="BS139" s="923"/>
      <c r="BT139" s="923"/>
      <c r="BU139" s="923"/>
      <c r="BV139" s="923"/>
      <c r="BW139" s="923"/>
      <c r="BX139" s="923"/>
      <c r="BY139" s="923"/>
      <c r="BZ139" s="923"/>
      <c r="CA139" s="899"/>
      <c r="CB139" s="899"/>
      <c r="CC139" s="899"/>
      <c r="CD139" s="899"/>
      <c r="CE139" s="899"/>
      <c r="CF139" s="899"/>
      <c r="CG139" s="899"/>
      <c r="CH139" s="899"/>
      <c r="CI139" s="899"/>
      <c r="CJ139" s="899"/>
      <c r="CK139" s="899"/>
      <c r="CL139" s="899"/>
      <c r="CM139" s="899"/>
      <c r="CN139" s="899"/>
      <c r="CO139" s="899"/>
      <c r="CP139" s="899"/>
      <c r="CQ139" s="899"/>
      <c r="CR139" s="900"/>
      <c r="CS139" s="4">
        <f>IF(BI139="",0,BI139)</f>
        <v>0</v>
      </c>
    </row>
    <row r="140" spans="1:97" s="3" customFormat="1" ht="35.1" customHeight="1" thickBot="1" x14ac:dyDescent="0.25">
      <c r="A140" s="4"/>
      <c r="B140" s="4"/>
      <c r="C140" s="4"/>
      <c r="E140" s="837" t="s">
        <v>161</v>
      </c>
      <c r="F140" s="838"/>
      <c r="G140" s="838"/>
      <c r="H140" s="838"/>
      <c r="I140" s="838"/>
      <c r="J140" s="838"/>
      <c r="K140" s="838"/>
      <c r="L140" s="838"/>
      <c r="M140" s="838"/>
      <c r="N140" s="838"/>
      <c r="O140" s="838"/>
      <c r="P140" s="838"/>
      <c r="Q140" s="838"/>
      <c r="R140" s="838"/>
      <c r="S140" s="838"/>
      <c r="T140" s="838"/>
      <c r="U140" s="838"/>
      <c r="V140" s="838"/>
      <c r="W140" s="838"/>
      <c r="X140" s="839"/>
      <c r="Y140" s="923" t="str">
        <f t="shared" si="4"/>
        <v/>
      </c>
      <c r="Z140" s="923"/>
      <c r="AA140" s="923"/>
      <c r="AB140" s="923"/>
      <c r="AC140" s="923"/>
      <c r="AD140" s="923"/>
      <c r="AE140" s="923"/>
      <c r="AF140" s="923"/>
      <c r="AG140" s="923"/>
      <c r="AH140" s="923"/>
      <c r="AI140" s="923"/>
      <c r="AJ140" s="923"/>
      <c r="AK140" s="923"/>
      <c r="AL140" s="923"/>
      <c r="AM140" s="923"/>
      <c r="AN140" s="923"/>
      <c r="AO140" s="923"/>
      <c r="AP140" s="923"/>
      <c r="AQ140" s="924"/>
      <c r="AR140" s="924"/>
      <c r="AS140" s="924"/>
      <c r="AT140" s="924"/>
      <c r="AU140" s="924"/>
      <c r="AV140" s="924"/>
      <c r="AW140" s="924"/>
      <c r="AX140" s="924"/>
      <c r="AY140" s="924"/>
      <c r="AZ140" s="924"/>
      <c r="BA140" s="924"/>
      <c r="BB140" s="924"/>
      <c r="BC140" s="924"/>
      <c r="BD140" s="924"/>
      <c r="BE140" s="924"/>
      <c r="BF140" s="924"/>
      <c r="BG140" s="924"/>
      <c r="BH140" s="924"/>
      <c r="BI140" s="923" t="str">
        <f>IF(作業３!E246+作業３!E247=0,"",作業３!E246+作業３!E247)</f>
        <v/>
      </c>
      <c r="BJ140" s="923"/>
      <c r="BK140" s="923"/>
      <c r="BL140" s="923"/>
      <c r="BM140" s="923"/>
      <c r="BN140" s="923"/>
      <c r="BO140" s="923"/>
      <c r="BP140" s="923"/>
      <c r="BQ140" s="923"/>
      <c r="BR140" s="923"/>
      <c r="BS140" s="923"/>
      <c r="BT140" s="923"/>
      <c r="BU140" s="923"/>
      <c r="BV140" s="923"/>
      <c r="BW140" s="923"/>
      <c r="BX140" s="923"/>
      <c r="BY140" s="923"/>
      <c r="BZ140" s="923"/>
      <c r="CA140" s="899"/>
      <c r="CB140" s="899"/>
      <c r="CC140" s="899"/>
      <c r="CD140" s="899"/>
      <c r="CE140" s="899"/>
      <c r="CF140" s="899"/>
      <c r="CG140" s="899"/>
      <c r="CH140" s="899"/>
      <c r="CI140" s="899"/>
      <c r="CJ140" s="899"/>
      <c r="CK140" s="899"/>
      <c r="CL140" s="899"/>
      <c r="CM140" s="899"/>
      <c r="CN140" s="899"/>
      <c r="CO140" s="899"/>
      <c r="CP140" s="899"/>
      <c r="CQ140" s="899"/>
      <c r="CR140" s="900"/>
      <c r="CS140" s="4">
        <f>IF(BI140="",0,BI140)</f>
        <v>0</v>
      </c>
    </row>
    <row r="141" spans="1:97" s="3" customFormat="1" ht="35.1" customHeight="1" thickBot="1" x14ac:dyDescent="0.25">
      <c r="A141" s="4"/>
      <c r="B141" s="4"/>
      <c r="C141" s="4"/>
      <c r="E141" s="837" t="s">
        <v>162</v>
      </c>
      <c r="F141" s="838"/>
      <c r="G141" s="838"/>
      <c r="H141" s="838"/>
      <c r="I141" s="838"/>
      <c r="J141" s="838"/>
      <c r="K141" s="838"/>
      <c r="L141" s="838"/>
      <c r="M141" s="838"/>
      <c r="N141" s="838"/>
      <c r="O141" s="838"/>
      <c r="P141" s="838"/>
      <c r="Q141" s="838"/>
      <c r="R141" s="838"/>
      <c r="S141" s="838"/>
      <c r="T141" s="838"/>
      <c r="U141" s="838"/>
      <c r="V141" s="838"/>
      <c r="W141" s="838"/>
      <c r="X141" s="839"/>
      <c r="Y141" s="923" t="str">
        <f t="shared" si="4"/>
        <v/>
      </c>
      <c r="Z141" s="923"/>
      <c r="AA141" s="923"/>
      <c r="AB141" s="923"/>
      <c r="AC141" s="923"/>
      <c r="AD141" s="923"/>
      <c r="AE141" s="923"/>
      <c r="AF141" s="923"/>
      <c r="AG141" s="923"/>
      <c r="AH141" s="923"/>
      <c r="AI141" s="923"/>
      <c r="AJ141" s="923"/>
      <c r="AK141" s="923"/>
      <c r="AL141" s="923"/>
      <c r="AM141" s="923"/>
      <c r="AN141" s="923"/>
      <c r="AO141" s="923"/>
      <c r="AP141" s="923"/>
      <c r="AQ141" s="924"/>
      <c r="AR141" s="924"/>
      <c r="AS141" s="924"/>
      <c r="AT141" s="924"/>
      <c r="AU141" s="924"/>
      <c r="AV141" s="924"/>
      <c r="AW141" s="924"/>
      <c r="AX141" s="924"/>
      <c r="AY141" s="924"/>
      <c r="AZ141" s="924"/>
      <c r="BA141" s="924"/>
      <c r="BB141" s="924"/>
      <c r="BC141" s="924"/>
      <c r="BD141" s="924"/>
      <c r="BE141" s="924"/>
      <c r="BF141" s="924"/>
      <c r="BG141" s="924"/>
      <c r="BH141" s="924"/>
      <c r="BI141" s="923" t="str">
        <f>IF(作業３!E280+作業３!E281+作業３!E294+作業３!E312+作業３!E313+作業３!E314=0,"",作業３!E280+作業３!E281+作業３!E294+作業３!E312+作業３!E313+作業３!E314)</f>
        <v/>
      </c>
      <c r="BJ141" s="923"/>
      <c r="BK141" s="923"/>
      <c r="BL141" s="923"/>
      <c r="BM141" s="923"/>
      <c r="BN141" s="923"/>
      <c r="BO141" s="923"/>
      <c r="BP141" s="923"/>
      <c r="BQ141" s="923"/>
      <c r="BR141" s="923"/>
      <c r="BS141" s="923"/>
      <c r="BT141" s="923"/>
      <c r="BU141" s="923"/>
      <c r="BV141" s="923"/>
      <c r="BW141" s="923"/>
      <c r="BX141" s="923"/>
      <c r="BY141" s="923"/>
      <c r="BZ141" s="923"/>
      <c r="CA141" s="899"/>
      <c r="CB141" s="899"/>
      <c r="CC141" s="899"/>
      <c r="CD141" s="899"/>
      <c r="CE141" s="899"/>
      <c r="CF141" s="899"/>
      <c r="CG141" s="899"/>
      <c r="CH141" s="899"/>
      <c r="CI141" s="899"/>
      <c r="CJ141" s="899"/>
      <c r="CK141" s="899"/>
      <c r="CL141" s="899"/>
      <c r="CM141" s="899"/>
      <c r="CN141" s="899"/>
      <c r="CO141" s="899"/>
      <c r="CP141" s="899"/>
      <c r="CQ141" s="899"/>
      <c r="CR141" s="900"/>
      <c r="CS141" s="4">
        <f>IF(BI141="",0,BI141)</f>
        <v>0</v>
      </c>
    </row>
    <row r="142" spans="1:97" s="3" customFormat="1" ht="39.9" customHeight="1" x14ac:dyDescent="0.2">
      <c r="A142" s="4"/>
      <c r="B142" s="4"/>
      <c r="C142" s="4"/>
      <c r="E142" s="856" t="s">
        <v>163</v>
      </c>
      <c r="F142" s="857"/>
      <c r="G142" s="857"/>
      <c r="H142" s="857"/>
      <c r="I142" s="857"/>
      <c r="J142" s="857"/>
      <c r="K142" s="857"/>
      <c r="L142" s="857"/>
      <c r="M142" s="857"/>
      <c r="N142" s="857"/>
      <c r="O142" s="857"/>
      <c r="P142" s="857"/>
      <c r="Q142" s="857"/>
      <c r="R142" s="857"/>
      <c r="S142" s="857"/>
      <c r="T142" s="857"/>
      <c r="U142" s="857"/>
      <c r="V142" s="857"/>
      <c r="W142" s="857"/>
      <c r="X142" s="858"/>
      <c r="Y142" s="928" t="str">
        <f t="shared" si="4"/>
        <v/>
      </c>
      <c r="Z142" s="928"/>
      <c r="AA142" s="928"/>
      <c r="AB142" s="928"/>
      <c r="AC142" s="928"/>
      <c r="AD142" s="928"/>
      <c r="AE142" s="928"/>
      <c r="AF142" s="928"/>
      <c r="AG142" s="928"/>
      <c r="AH142" s="928"/>
      <c r="AI142" s="928"/>
      <c r="AJ142" s="928"/>
      <c r="AK142" s="928"/>
      <c r="AL142" s="928"/>
      <c r="AM142" s="928"/>
      <c r="AN142" s="928"/>
      <c r="AO142" s="928"/>
      <c r="AP142" s="928"/>
      <c r="AQ142" s="929"/>
      <c r="AR142" s="929"/>
      <c r="AS142" s="929"/>
      <c r="AT142" s="929"/>
      <c r="AU142" s="929"/>
      <c r="AV142" s="929"/>
      <c r="AW142" s="929"/>
      <c r="AX142" s="929"/>
      <c r="AY142" s="929"/>
      <c r="AZ142" s="929"/>
      <c r="BA142" s="929"/>
      <c r="BB142" s="929"/>
      <c r="BC142" s="929"/>
      <c r="BD142" s="929"/>
      <c r="BE142" s="929"/>
      <c r="BF142" s="929"/>
      <c r="BG142" s="929"/>
      <c r="BH142" s="929"/>
      <c r="BI142" s="928" t="str">
        <f>IF(CS143+CS144+CS145+CS146=0,"",CS143+CS144+CS145+CS146)</f>
        <v/>
      </c>
      <c r="BJ142" s="928"/>
      <c r="BK142" s="928"/>
      <c r="BL142" s="928"/>
      <c r="BM142" s="928"/>
      <c r="BN142" s="928"/>
      <c r="BO142" s="928"/>
      <c r="BP142" s="928"/>
      <c r="BQ142" s="928"/>
      <c r="BR142" s="928"/>
      <c r="BS142" s="928"/>
      <c r="BT142" s="928"/>
      <c r="BU142" s="928"/>
      <c r="BV142" s="928"/>
      <c r="BW142" s="928"/>
      <c r="BX142" s="928"/>
      <c r="BY142" s="928"/>
      <c r="BZ142" s="928"/>
      <c r="CA142" s="930"/>
      <c r="CB142" s="930"/>
      <c r="CC142" s="930"/>
      <c r="CD142" s="930"/>
      <c r="CE142" s="930"/>
      <c r="CF142" s="930"/>
      <c r="CG142" s="930"/>
      <c r="CH142" s="930"/>
      <c r="CI142" s="930"/>
      <c r="CJ142" s="930"/>
      <c r="CK142" s="930"/>
      <c r="CL142" s="930"/>
      <c r="CM142" s="930"/>
      <c r="CN142" s="930"/>
      <c r="CO142" s="930"/>
      <c r="CP142" s="930"/>
      <c r="CQ142" s="930"/>
      <c r="CR142" s="931"/>
      <c r="CS142" s="4"/>
    </row>
    <row r="143" spans="1:97" s="3" customFormat="1" ht="32.1" customHeight="1" x14ac:dyDescent="0.2">
      <c r="A143" s="4"/>
      <c r="B143" s="4"/>
      <c r="C143" s="4"/>
      <c r="E143" s="892" t="s">
        <v>212</v>
      </c>
      <c r="F143" s="875"/>
      <c r="G143" s="876"/>
      <c r="H143" s="883" t="s">
        <v>219</v>
      </c>
      <c r="I143" s="884"/>
      <c r="J143" s="884"/>
      <c r="K143" s="884"/>
      <c r="L143" s="884"/>
      <c r="M143" s="884"/>
      <c r="N143" s="884"/>
      <c r="O143" s="884"/>
      <c r="P143" s="884"/>
      <c r="Q143" s="884"/>
      <c r="R143" s="884"/>
      <c r="S143" s="884"/>
      <c r="T143" s="884"/>
      <c r="U143" s="884"/>
      <c r="V143" s="884"/>
      <c r="W143" s="884"/>
      <c r="X143" s="885"/>
      <c r="Y143" s="920" t="str">
        <f t="shared" si="4"/>
        <v/>
      </c>
      <c r="Z143" s="920"/>
      <c r="AA143" s="920"/>
      <c r="AB143" s="920"/>
      <c r="AC143" s="920"/>
      <c r="AD143" s="920"/>
      <c r="AE143" s="920"/>
      <c r="AF143" s="920"/>
      <c r="AG143" s="920"/>
      <c r="AH143" s="920"/>
      <c r="AI143" s="920"/>
      <c r="AJ143" s="920"/>
      <c r="AK143" s="920"/>
      <c r="AL143" s="920"/>
      <c r="AM143" s="920"/>
      <c r="AN143" s="920"/>
      <c r="AO143" s="920"/>
      <c r="AP143" s="920"/>
      <c r="AQ143" s="901"/>
      <c r="AR143" s="901"/>
      <c r="AS143" s="901"/>
      <c r="AT143" s="901"/>
      <c r="AU143" s="901"/>
      <c r="AV143" s="901"/>
      <c r="AW143" s="901"/>
      <c r="AX143" s="901"/>
      <c r="AY143" s="901"/>
      <c r="AZ143" s="901"/>
      <c r="BA143" s="901"/>
      <c r="BB143" s="901"/>
      <c r="BC143" s="901"/>
      <c r="BD143" s="901"/>
      <c r="BE143" s="901"/>
      <c r="BF143" s="901"/>
      <c r="BG143" s="901"/>
      <c r="BH143" s="901"/>
      <c r="BI143" s="920" t="str">
        <f>IF(作業３!E283=0,"",作業３!E283)</f>
        <v/>
      </c>
      <c r="BJ143" s="920"/>
      <c r="BK143" s="920"/>
      <c r="BL143" s="920"/>
      <c r="BM143" s="920"/>
      <c r="BN143" s="920"/>
      <c r="BO143" s="920"/>
      <c r="BP143" s="920"/>
      <c r="BQ143" s="920"/>
      <c r="BR143" s="920"/>
      <c r="BS143" s="920"/>
      <c r="BT143" s="920"/>
      <c r="BU143" s="920"/>
      <c r="BV143" s="920"/>
      <c r="BW143" s="920"/>
      <c r="BX143" s="920"/>
      <c r="BY143" s="920"/>
      <c r="BZ143" s="920"/>
      <c r="CA143" s="941"/>
      <c r="CB143" s="941"/>
      <c r="CC143" s="941"/>
      <c r="CD143" s="941"/>
      <c r="CE143" s="941"/>
      <c r="CF143" s="941"/>
      <c r="CG143" s="941"/>
      <c r="CH143" s="941"/>
      <c r="CI143" s="941"/>
      <c r="CJ143" s="941"/>
      <c r="CK143" s="941"/>
      <c r="CL143" s="941"/>
      <c r="CM143" s="941"/>
      <c r="CN143" s="941"/>
      <c r="CO143" s="941"/>
      <c r="CP143" s="941"/>
      <c r="CQ143" s="941"/>
      <c r="CR143" s="942"/>
      <c r="CS143" s="4">
        <f>IF(BI143="",0,BI143)</f>
        <v>0</v>
      </c>
    </row>
    <row r="144" spans="1:97" s="3" customFormat="1" ht="32.1" customHeight="1" x14ac:dyDescent="0.2">
      <c r="A144" s="4"/>
      <c r="B144" s="4"/>
      <c r="C144" s="4"/>
      <c r="E144" s="893"/>
      <c r="F144" s="878"/>
      <c r="G144" s="879"/>
      <c r="H144" s="886" t="s">
        <v>220</v>
      </c>
      <c r="I144" s="887"/>
      <c r="J144" s="887"/>
      <c r="K144" s="887"/>
      <c r="L144" s="887"/>
      <c r="M144" s="887"/>
      <c r="N144" s="887"/>
      <c r="O144" s="887"/>
      <c r="P144" s="887"/>
      <c r="Q144" s="887"/>
      <c r="R144" s="887"/>
      <c r="S144" s="887"/>
      <c r="T144" s="887"/>
      <c r="U144" s="887"/>
      <c r="V144" s="887"/>
      <c r="W144" s="887"/>
      <c r="X144" s="888"/>
      <c r="Y144" s="943" t="str">
        <f t="shared" si="4"/>
        <v/>
      </c>
      <c r="Z144" s="943"/>
      <c r="AA144" s="943"/>
      <c r="AB144" s="943"/>
      <c r="AC144" s="943"/>
      <c r="AD144" s="943"/>
      <c r="AE144" s="943"/>
      <c r="AF144" s="943"/>
      <c r="AG144" s="943"/>
      <c r="AH144" s="943"/>
      <c r="AI144" s="943"/>
      <c r="AJ144" s="943"/>
      <c r="AK144" s="943"/>
      <c r="AL144" s="943"/>
      <c r="AM144" s="943"/>
      <c r="AN144" s="943"/>
      <c r="AO144" s="943"/>
      <c r="AP144" s="943"/>
      <c r="AQ144" s="944"/>
      <c r="AR144" s="944"/>
      <c r="AS144" s="944"/>
      <c r="AT144" s="944"/>
      <c r="AU144" s="944"/>
      <c r="AV144" s="944"/>
      <c r="AW144" s="944"/>
      <c r="AX144" s="944"/>
      <c r="AY144" s="944"/>
      <c r="AZ144" s="944"/>
      <c r="BA144" s="944"/>
      <c r="BB144" s="944"/>
      <c r="BC144" s="944"/>
      <c r="BD144" s="944"/>
      <c r="BE144" s="944"/>
      <c r="BF144" s="944"/>
      <c r="BG144" s="944"/>
      <c r="BH144" s="944"/>
      <c r="BI144" s="943" t="str">
        <f>IF(作業３!E284=0,"",作業３!E284)</f>
        <v/>
      </c>
      <c r="BJ144" s="943"/>
      <c r="BK144" s="943"/>
      <c r="BL144" s="943"/>
      <c r="BM144" s="943"/>
      <c r="BN144" s="943"/>
      <c r="BO144" s="943"/>
      <c r="BP144" s="943"/>
      <c r="BQ144" s="943"/>
      <c r="BR144" s="943"/>
      <c r="BS144" s="943"/>
      <c r="BT144" s="943"/>
      <c r="BU144" s="943"/>
      <c r="BV144" s="943"/>
      <c r="BW144" s="943"/>
      <c r="BX144" s="943"/>
      <c r="BY144" s="943"/>
      <c r="BZ144" s="943"/>
      <c r="CA144" s="945"/>
      <c r="CB144" s="945"/>
      <c r="CC144" s="945"/>
      <c r="CD144" s="945"/>
      <c r="CE144" s="945"/>
      <c r="CF144" s="945"/>
      <c r="CG144" s="945"/>
      <c r="CH144" s="945"/>
      <c r="CI144" s="945"/>
      <c r="CJ144" s="945"/>
      <c r="CK144" s="945"/>
      <c r="CL144" s="945"/>
      <c r="CM144" s="945"/>
      <c r="CN144" s="945"/>
      <c r="CO144" s="945"/>
      <c r="CP144" s="945"/>
      <c r="CQ144" s="945"/>
      <c r="CR144" s="946"/>
      <c r="CS144" s="4">
        <f>IF(BI144="",0,BI144)</f>
        <v>0</v>
      </c>
    </row>
    <row r="145" spans="1:97" s="3" customFormat="1" ht="32.1" customHeight="1" x14ac:dyDescent="0.2">
      <c r="A145" s="4"/>
      <c r="B145" s="4"/>
      <c r="C145" s="4"/>
      <c r="E145" s="893"/>
      <c r="F145" s="878"/>
      <c r="G145" s="879"/>
      <c r="H145" s="886" t="s">
        <v>221</v>
      </c>
      <c r="I145" s="887"/>
      <c r="J145" s="887"/>
      <c r="K145" s="887"/>
      <c r="L145" s="887"/>
      <c r="M145" s="887"/>
      <c r="N145" s="887"/>
      <c r="O145" s="887"/>
      <c r="P145" s="887"/>
      <c r="Q145" s="887"/>
      <c r="R145" s="887"/>
      <c r="S145" s="887"/>
      <c r="T145" s="887"/>
      <c r="U145" s="887"/>
      <c r="V145" s="887"/>
      <c r="W145" s="887"/>
      <c r="X145" s="888"/>
      <c r="Y145" s="943" t="str">
        <f t="shared" ref="Y145" si="5">IF(BI145="","",BI145)</f>
        <v/>
      </c>
      <c r="Z145" s="943"/>
      <c r="AA145" s="943"/>
      <c r="AB145" s="943"/>
      <c r="AC145" s="943"/>
      <c r="AD145" s="943"/>
      <c r="AE145" s="943"/>
      <c r="AF145" s="943"/>
      <c r="AG145" s="943"/>
      <c r="AH145" s="943"/>
      <c r="AI145" s="943"/>
      <c r="AJ145" s="943"/>
      <c r="AK145" s="943"/>
      <c r="AL145" s="943"/>
      <c r="AM145" s="943"/>
      <c r="AN145" s="943"/>
      <c r="AO145" s="943"/>
      <c r="AP145" s="943"/>
      <c r="AQ145" s="944"/>
      <c r="AR145" s="944"/>
      <c r="AS145" s="944"/>
      <c r="AT145" s="944"/>
      <c r="AU145" s="944"/>
      <c r="AV145" s="944"/>
      <c r="AW145" s="944"/>
      <c r="AX145" s="944"/>
      <c r="AY145" s="944"/>
      <c r="AZ145" s="944"/>
      <c r="BA145" s="944"/>
      <c r="BB145" s="944"/>
      <c r="BC145" s="944"/>
      <c r="BD145" s="944"/>
      <c r="BE145" s="944"/>
      <c r="BF145" s="944"/>
      <c r="BG145" s="944"/>
      <c r="BH145" s="944"/>
      <c r="BI145" s="943" t="str">
        <f>IF(作業３!E291=0,"",作業３!E291)</f>
        <v/>
      </c>
      <c r="BJ145" s="943"/>
      <c r="BK145" s="943"/>
      <c r="BL145" s="943"/>
      <c r="BM145" s="943"/>
      <c r="BN145" s="943"/>
      <c r="BO145" s="943"/>
      <c r="BP145" s="943"/>
      <c r="BQ145" s="943"/>
      <c r="BR145" s="943"/>
      <c r="BS145" s="943"/>
      <c r="BT145" s="943"/>
      <c r="BU145" s="943"/>
      <c r="BV145" s="943"/>
      <c r="BW145" s="943"/>
      <c r="BX145" s="943"/>
      <c r="BY145" s="943"/>
      <c r="BZ145" s="943"/>
      <c r="CA145" s="945"/>
      <c r="CB145" s="945"/>
      <c r="CC145" s="945"/>
      <c r="CD145" s="945"/>
      <c r="CE145" s="945"/>
      <c r="CF145" s="945"/>
      <c r="CG145" s="945"/>
      <c r="CH145" s="945"/>
      <c r="CI145" s="945"/>
      <c r="CJ145" s="945"/>
      <c r="CK145" s="945"/>
      <c r="CL145" s="945"/>
      <c r="CM145" s="945"/>
      <c r="CN145" s="945"/>
      <c r="CO145" s="945"/>
      <c r="CP145" s="945"/>
      <c r="CQ145" s="945"/>
      <c r="CR145" s="946"/>
      <c r="CS145" s="4">
        <f>IF(BI145="",0,BI145)</f>
        <v>0</v>
      </c>
    </row>
    <row r="146" spans="1:97" s="3" customFormat="1" ht="32.1" customHeight="1" thickBot="1" x14ac:dyDescent="0.25">
      <c r="A146" s="4"/>
      <c r="B146" s="4"/>
      <c r="C146" s="4"/>
      <c r="E146" s="894"/>
      <c r="F146" s="895"/>
      <c r="G146" s="896"/>
      <c r="H146" s="902" t="s">
        <v>222</v>
      </c>
      <c r="I146" s="903"/>
      <c r="J146" s="903"/>
      <c r="K146" s="903"/>
      <c r="L146" s="903"/>
      <c r="M146" s="903"/>
      <c r="N146" s="903"/>
      <c r="O146" s="903"/>
      <c r="P146" s="903"/>
      <c r="Q146" s="903"/>
      <c r="R146" s="903"/>
      <c r="S146" s="903"/>
      <c r="T146" s="903"/>
      <c r="U146" s="903"/>
      <c r="V146" s="903"/>
      <c r="W146" s="903"/>
      <c r="X146" s="904"/>
      <c r="Y146" s="921" t="str">
        <f t="shared" ref="Y146:Y150" si="6">IF(BI146="","",BI146)</f>
        <v/>
      </c>
      <c r="Z146" s="921"/>
      <c r="AA146" s="921"/>
      <c r="AB146" s="921"/>
      <c r="AC146" s="921"/>
      <c r="AD146" s="921"/>
      <c r="AE146" s="921"/>
      <c r="AF146" s="921"/>
      <c r="AG146" s="921"/>
      <c r="AH146" s="921"/>
      <c r="AI146" s="921"/>
      <c r="AJ146" s="921"/>
      <c r="AK146" s="921"/>
      <c r="AL146" s="921"/>
      <c r="AM146" s="921"/>
      <c r="AN146" s="921"/>
      <c r="AO146" s="921"/>
      <c r="AP146" s="921"/>
      <c r="AQ146" s="922"/>
      <c r="AR146" s="922"/>
      <c r="AS146" s="922"/>
      <c r="AT146" s="922"/>
      <c r="AU146" s="922"/>
      <c r="AV146" s="922"/>
      <c r="AW146" s="922"/>
      <c r="AX146" s="922"/>
      <c r="AY146" s="922"/>
      <c r="AZ146" s="922"/>
      <c r="BA146" s="922"/>
      <c r="BB146" s="922"/>
      <c r="BC146" s="922"/>
      <c r="BD146" s="922"/>
      <c r="BE146" s="922"/>
      <c r="BF146" s="922"/>
      <c r="BG146" s="922"/>
      <c r="BH146" s="922"/>
      <c r="BI146" s="921" t="str">
        <f>IF(作業３!E297=0,"",作業３!E297)</f>
        <v/>
      </c>
      <c r="BJ146" s="921"/>
      <c r="BK146" s="921"/>
      <c r="BL146" s="921"/>
      <c r="BM146" s="921"/>
      <c r="BN146" s="921"/>
      <c r="BO146" s="921"/>
      <c r="BP146" s="921"/>
      <c r="BQ146" s="921"/>
      <c r="BR146" s="921"/>
      <c r="BS146" s="921"/>
      <c r="BT146" s="921"/>
      <c r="BU146" s="921"/>
      <c r="BV146" s="921"/>
      <c r="BW146" s="921"/>
      <c r="BX146" s="921"/>
      <c r="BY146" s="921"/>
      <c r="BZ146" s="921"/>
      <c r="CA146" s="1289"/>
      <c r="CB146" s="1289"/>
      <c r="CC146" s="1289"/>
      <c r="CD146" s="1289"/>
      <c r="CE146" s="1289"/>
      <c r="CF146" s="1289"/>
      <c r="CG146" s="1289"/>
      <c r="CH146" s="1289"/>
      <c r="CI146" s="1289"/>
      <c r="CJ146" s="1289"/>
      <c r="CK146" s="1289"/>
      <c r="CL146" s="1289"/>
      <c r="CM146" s="1289"/>
      <c r="CN146" s="1289"/>
      <c r="CO146" s="1289"/>
      <c r="CP146" s="1289"/>
      <c r="CQ146" s="1289"/>
      <c r="CR146" s="1290"/>
      <c r="CS146" s="4">
        <f>IF(BI146="",0,BI146)</f>
        <v>0</v>
      </c>
    </row>
    <row r="147" spans="1:97" s="3" customFormat="1" ht="39.9" customHeight="1" x14ac:dyDescent="0.2">
      <c r="A147" s="4"/>
      <c r="B147" s="4"/>
      <c r="C147" s="4"/>
      <c r="E147" s="856" t="s">
        <v>225</v>
      </c>
      <c r="F147" s="857"/>
      <c r="G147" s="857"/>
      <c r="H147" s="857"/>
      <c r="I147" s="857"/>
      <c r="J147" s="857"/>
      <c r="K147" s="857"/>
      <c r="L147" s="857"/>
      <c r="M147" s="857"/>
      <c r="N147" s="857"/>
      <c r="O147" s="857"/>
      <c r="P147" s="857"/>
      <c r="Q147" s="857"/>
      <c r="R147" s="857"/>
      <c r="S147" s="857"/>
      <c r="T147" s="857"/>
      <c r="U147" s="857"/>
      <c r="V147" s="857"/>
      <c r="W147" s="857"/>
      <c r="X147" s="858"/>
      <c r="Y147" s="928" t="str">
        <f t="shared" si="6"/>
        <v/>
      </c>
      <c r="Z147" s="928"/>
      <c r="AA147" s="928"/>
      <c r="AB147" s="928"/>
      <c r="AC147" s="928"/>
      <c r="AD147" s="928"/>
      <c r="AE147" s="928"/>
      <c r="AF147" s="928"/>
      <c r="AG147" s="928"/>
      <c r="AH147" s="928"/>
      <c r="AI147" s="928"/>
      <c r="AJ147" s="928"/>
      <c r="AK147" s="928"/>
      <c r="AL147" s="928"/>
      <c r="AM147" s="928"/>
      <c r="AN147" s="928"/>
      <c r="AO147" s="928"/>
      <c r="AP147" s="928"/>
      <c r="AQ147" s="929"/>
      <c r="AR147" s="929"/>
      <c r="AS147" s="929"/>
      <c r="AT147" s="929"/>
      <c r="AU147" s="929"/>
      <c r="AV147" s="929"/>
      <c r="AW147" s="929"/>
      <c r="AX147" s="929"/>
      <c r="AY147" s="929"/>
      <c r="AZ147" s="929"/>
      <c r="BA147" s="929"/>
      <c r="BB147" s="929"/>
      <c r="BC147" s="929"/>
      <c r="BD147" s="929"/>
      <c r="BE147" s="929"/>
      <c r="BF147" s="929"/>
      <c r="BG147" s="929"/>
      <c r="BH147" s="929"/>
      <c r="BI147" s="928" t="str">
        <f>IF(CS148+CS149+CS150=0,"",CS148+CS149+CS150)</f>
        <v/>
      </c>
      <c r="BJ147" s="928"/>
      <c r="BK147" s="928"/>
      <c r="BL147" s="928"/>
      <c r="BM147" s="928"/>
      <c r="BN147" s="928"/>
      <c r="BO147" s="928"/>
      <c r="BP147" s="928"/>
      <c r="BQ147" s="928"/>
      <c r="BR147" s="928"/>
      <c r="BS147" s="928"/>
      <c r="BT147" s="928"/>
      <c r="BU147" s="928"/>
      <c r="BV147" s="928"/>
      <c r="BW147" s="928"/>
      <c r="BX147" s="928"/>
      <c r="BY147" s="928"/>
      <c r="BZ147" s="928"/>
      <c r="CA147" s="930"/>
      <c r="CB147" s="930"/>
      <c r="CC147" s="930"/>
      <c r="CD147" s="930"/>
      <c r="CE147" s="930"/>
      <c r="CF147" s="930"/>
      <c r="CG147" s="930"/>
      <c r="CH147" s="930"/>
      <c r="CI147" s="930"/>
      <c r="CJ147" s="930"/>
      <c r="CK147" s="930"/>
      <c r="CL147" s="930"/>
      <c r="CM147" s="930"/>
      <c r="CN147" s="930"/>
      <c r="CO147" s="930"/>
      <c r="CP147" s="930"/>
      <c r="CQ147" s="930"/>
      <c r="CR147" s="931"/>
      <c r="CS147" s="4"/>
    </row>
    <row r="148" spans="1:97" s="3" customFormat="1" ht="32.1" customHeight="1" x14ac:dyDescent="0.2">
      <c r="A148" s="4"/>
      <c r="B148" s="4"/>
      <c r="C148" s="4"/>
      <c r="E148" s="892" t="s">
        <v>212</v>
      </c>
      <c r="F148" s="875"/>
      <c r="G148" s="876"/>
      <c r="H148" s="883" t="s">
        <v>223</v>
      </c>
      <c r="I148" s="884"/>
      <c r="J148" s="884"/>
      <c r="K148" s="884"/>
      <c r="L148" s="884"/>
      <c r="M148" s="884"/>
      <c r="N148" s="884"/>
      <c r="O148" s="884"/>
      <c r="P148" s="884"/>
      <c r="Q148" s="884"/>
      <c r="R148" s="884"/>
      <c r="S148" s="884"/>
      <c r="T148" s="884"/>
      <c r="U148" s="884"/>
      <c r="V148" s="884"/>
      <c r="W148" s="884"/>
      <c r="X148" s="885"/>
      <c r="Y148" s="920" t="str">
        <f t="shared" si="6"/>
        <v/>
      </c>
      <c r="Z148" s="920"/>
      <c r="AA148" s="920"/>
      <c r="AB148" s="920"/>
      <c r="AC148" s="920"/>
      <c r="AD148" s="920"/>
      <c r="AE148" s="920"/>
      <c r="AF148" s="920"/>
      <c r="AG148" s="920"/>
      <c r="AH148" s="920"/>
      <c r="AI148" s="920"/>
      <c r="AJ148" s="920"/>
      <c r="AK148" s="920"/>
      <c r="AL148" s="920"/>
      <c r="AM148" s="920"/>
      <c r="AN148" s="920"/>
      <c r="AO148" s="920"/>
      <c r="AP148" s="920"/>
      <c r="AQ148" s="901"/>
      <c r="AR148" s="901"/>
      <c r="AS148" s="901"/>
      <c r="AT148" s="901"/>
      <c r="AU148" s="901"/>
      <c r="AV148" s="901"/>
      <c r="AW148" s="901"/>
      <c r="AX148" s="901"/>
      <c r="AY148" s="901"/>
      <c r="AZ148" s="901"/>
      <c r="BA148" s="901"/>
      <c r="BB148" s="901"/>
      <c r="BC148" s="901"/>
      <c r="BD148" s="901"/>
      <c r="BE148" s="901"/>
      <c r="BF148" s="901"/>
      <c r="BG148" s="901"/>
      <c r="BH148" s="901"/>
      <c r="BI148" s="920" t="str">
        <f>IF(作業３!E287=0,"",作業３!E287)</f>
        <v/>
      </c>
      <c r="BJ148" s="920"/>
      <c r="BK148" s="920"/>
      <c r="BL148" s="920"/>
      <c r="BM148" s="920"/>
      <c r="BN148" s="920"/>
      <c r="BO148" s="920"/>
      <c r="BP148" s="920"/>
      <c r="BQ148" s="920"/>
      <c r="BR148" s="920"/>
      <c r="BS148" s="920"/>
      <c r="BT148" s="920"/>
      <c r="BU148" s="920"/>
      <c r="BV148" s="920"/>
      <c r="BW148" s="920"/>
      <c r="BX148" s="920"/>
      <c r="BY148" s="920"/>
      <c r="BZ148" s="920"/>
      <c r="CA148" s="941"/>
      <c r="CB148" s="941"/>
      <c r="CC148" s="941"/>
      <c r="CD148" s="941"/>
      <c r="CE148" s="941"/>
      <c r="CF148" s="941"/>
      <c r="CG148" s="941"/>
      <c r="CH148" s="941"/>
      <c r="CI148" s="941"/>
      <c r="CJ148" s="941"/>
      <c r="CK148" s="941"/>
      <c r="CL148" s="941"/>
      <c r="CM148" s="941"/>
      <c r="CN148" s="941"/>
      <c r="CO148" s="941"/>
      <c r="CP148" s="941"/>
      <c r="CQ148" s="941"/>
      <c r="CR148" s="942"/>
      <c r="CS148" s="4">
        <f>IF(BI148="",0,BI148)</f>
        <v>0</v>
      </c>
    </row>
    <row r="149" spans="1:97" s="3" customFormat="1" ht="32.1" customHeight="1" x14ac:dyDescent="0.2">
      <c r="A149" s="4"/>
      <c r="B149" s="4"/>
      <c r="C149" s="4"/>
      <c r="E149" s="893"/>
      <c r="F149" s="878"/>
      <c r="G149" s="879"/>
      <c r="H149" s="886" t="s">
        <v>224</v>
      </c>
      <c r="I149" s="887"/>
      <c r="J149" s="887"/>
      <c r="K149" s="887"/>
      <c r="L149" s="887"/>
      <c r="M149" s="887"/>
      <c r="N149" s="887"/>
      <c r="O149" s="887"/>
      <c r="P149" s="887"/>
      <c r="Q149" s="887"/>
      <c r="R149" s="887"/>
      <c r="S149" s="887"/>
      <c r="T149" s="887"/>
      <c r="U149" s="887"/>
      <c r="V149" s="887"/>
      <c r="W149" s="887"/>
      <c r="X149" s="888"/>
      <c r="Y149" s="943" t="str">
        <f t="shared" si="6"/>
        <v/>
      </c>
      <c r="Z149" s="943"/>
      <c r="AA149" s="943"/>
      <c r="AB149" s="943"/>
      <c r="AC149" s="943"/>
      <c r="AD149" s="943"/>
      <c r="AE149" s="943"/>
      <c r="AF149" s="943"/>
      <c r="AG149" s="943"/>
      <c r="AH149" s="943"/>
      <c r="AI149" s="943"/>
      <c r="AJ149" s="943"/>
      <c r="AK149" s="943"/>
      <c r="AL149" s="943"/>
      <c r="AM149" s="943"/>
      <c r="AN149" s="943"/>
      <c r="AO149" s="943"/>
      <c r="AP149" s="943"/>
      <c r="AQ149" s="944"/>
      <c r="AR149" s="944"/>
      <c r="AS149" s="944"/>
      <c r="AT149" s="944"/>
      <c r="AU149" s="944"/>
      <c r="AV149" s="944"/>
      <c r="AW149" s="944"/>
      <c r="AX149" s="944"/>
      <c r="AY149" s="944"/>
      <c r="AZ149" s="944"/>
      <c r="BA149" s="944"/>
      <c r="BB149" s="944"/>
      <c r="BC149" s="944"/>
      <c r="BD149" s="944"/>
      <c r="BE149" s="944"/>
      <c r="BF149" s="944"/>
      <c r="BG149" s="944"/>
      <c r="BH149" s="944"/>
      <c r="BI149" s="943" t="str">
        <f>IF(作業３!E288=0,"",作業３!E288)</f>
        <v/>
      </c>
      <c r="BJ149" s="943"/>
      <c r="BK149" s="943"/>
      <c r="BL149" s="943"/>
      <c r="BM149" s="943"/>
      <c r="BN149" s="943"/>
      <c r="BO149" s="943"/>
      <c r="BP149" s="943"/>
      <c r="BQ149" s="943"/>
      <c r="BR149" s="943"/>
      <c r="BS149" s="943"/>
      <c r="BT149" s="943"/>
      <c r="BU149" s="943"/>
      <c r="BV149" s="943"/>
      <c r="BW149" s="943"/>
      <c r="BX149" s="943"/>
      <c r="BY149" s="943"/>
      <c r="BZ149" s="943"/>
      <c r="CA149" s="945"/>
      <c r="CB149" s="945"/>
      <c r="CC149" s="945"/>
      <c r="CD149" s="945"/>
      <c r="CE149" s="945"/>
      <c r="CF149" s="945"/>
      <c r="CG149" s="945"/>
      <c r="CH149" s="945"/>
      <c r="CI149" s="945"/>
      <c r="CJ149" s="945"/>
      <c r="CK149" s="945"/>
      <c r="CL149" s="945"/>
      <c r="CM149" s="945"/>
      <c r="CN149" s="945"/>
      <c r="CO149" s="945"/>
      <c r="CP149" s="945"/>
      <c r="CQ149" s="945"/>
      <c r="CR149" s="946"/>
      <c r="CS149" s="4">
        <f>IF(BI149="",0,BI149)</f>
        <v>0</v>
      </c>
    </row>
    <row r="150" spans="1:97" s="3" customFormat="1" ht="32.1" customHeight="1" thickBot="1" x14ac:dyDescent="0.25">
      <c r="A150" s="4"/>
      <c r="B150" s="4"/>
      <c r="C150" s="4"/>
      <c r="E150" s="894"/>
      <c r="F150" s="895"/>
      <c r="G150" s="896"/>
      <c r="H150" s="902" t="s">
        <v>226</v>
      </c>
      <c r="I150" s="903"/>
      <c r="J150" s="903"/>
      <c r="K150" s="903"/>
      <c r="L150" s="903"/>
      <c r="M150" s="903"/>
      <c r="N150" s="903"/>
      <c r="O150" s="903"/>
      <c r="P150" s="903"/>
      <c r="Q150" s="903"/>
      <c r="R150" s="903"/>
      <c r="S150" s="903"/>
      <c r="T150" s="903"/>
      <c r="U150" s="903"/>
      <c r="V150" s="903"/>
      <c r="W150" s="903"/>
      <c r="X150" s="904"/>
      <c r="Y150" s="921" t="str">
        <f t="shared" si="6"/>
        <v/>
      </c>
      <c r="Z150" s="921"/>
      <c r="AA150" s="921"/>
      <c r="AB150" s="921"/>
      <c r="AC150" s="921"/>
      <c r="AD150" s="921"/>
      <c r="AE150" s="921"/>
      <c r="AF150" s="921"/>
      <c r="AG150" s="921"/>
      <c r="AH150" s="921"/>
      <c r="AI150" s="921"/>
      <c r="AJ150" s="921"/>
      <c r="AK150" s="921"/>
      <c r="AL150" s="921"/>
      <c r="AM150" s="921"/>
      <c r="AN150" s="921"/>
      <c r="AO150" s="921"/>
      <c r="AP150" s="921"/>
      <c r="AQ150" s="922"/>
      <c r="AR150" s="922"/>
      <c r="AS150" s="922"/>
      <c r="AT150" s="922"/>
      <c r="AU150" s="922"/>
      <c r="AV150" s="922"/>
      <c r="AW150" s="922"/>
      <c r="AX150" s="922"/>
      <c r="AY150" s="922"/>
      <c r="AZ150" s="922"/>
      <c r="BA150" s="922"/>
      <c r="BB150" s="922"/>
      <c r="BC150" s="922"/>
      <c r="BD150" s="922"/>
      <c r="BE150" s="922"/>
      <c r="BF150" s="922"/>
      <c r="BG150" s="922"/>
      <c r="BH150" s="922"/>
      <c r="BI150" s="921" t="str">
        <f>IF(作業３!E285+作業３!E289+作業３!E292+作業３!E298=0,"",作業３!E285+作業３!E289+作業３!E292+作業３!E298)</f>
        <v/>
      </c>
      <c r="BJ150" s="921"/>
      <c r="BK150" s="921"/>
      <c r="BL150" s="921"/>
      <c r="BM150" s="921"/>
      <c r="BN150" s="921"/>
      <c r="BO150" s="921"/>
      <c r="BP150" s="921"/>
      <c r="BQ150" s="921"/>
      <c r="BR150" s="921"/>
      <c r="BS150" s="921"/>
      <c r="BT150" s="921"/>
      <c r="BU150" s="921"/>
      <c r="BV150" s="921"/>
      <c r="BW150" s="921"/>
      <c r="BX150" s="921"/>
      <c r="BY150" s="921"/>
      <c r="BZ150" s="921"/>
      <c r="CA150" s="1289"/>
      <c r="CB150" s="1289"/>
      <c r="CC150" s="1289"/>
      <c r="CD150" s="1289"/>
      <c r="CE150" s="1289"/>
      <c r="CF150" s="1289"/>
      <c r="CG150" s="1289"/>
      <c r="CH150" s="1289"/>
      <c r="CI150" s="1289"/>
      <c r="CJ150" s="1289"/>
      <c r="CK150" s="1289"/>
      <c r="CL150" s="1289"/>
      <c r="CM150" s="1289"/>
      <c r="CN150" s="1289"/>
      <c r="CO150" s="1289"/>
      <c r="CP150" s="1289"/>
      <c r="CQ150" s="1289"/>
      <c r="CR150" s="1290"/>
      <c r="CS150" s="4">
        <f>IF(BI150="",0,BI150)</f>
        <v>0</v>
      </c>
    </row>
    <row r="151" spans="1:97" s="3" customFormat="1" ht="39.9" customHeight="1" thickBot="1" x14ac:dyDescent="0.25">
      <c r="A151" s="4"/>
      <c r="B151" s="4"/>
      <c r="C151" s="4"/>
      <c r="E151" s="911" t="s">
        <v>164</v>
      </c>
      <c r="F151" s="912"/>
      <c r="G151" s="912"/>
      <c r="H151" s="912"/>
      <c r="I151" s="912"/>
      <c r="J151" s="912"/>
      <c r="K151" s="912"/>
      <c r="L151" s="912"/>
      <c r="M151" s="912"/>
      <c r="N151" s="912"/>
      <c r="O151" s="912"/>
      <c r="P151" s="912"/>
      <c r="Q151" s="912"/>
      <c r="R151" s="912"/>
      <c r="S151" s="912"/>
      <c r="T151" s="912"/>
      <c r="U151" s="912"/>
      <c r="V151" s="912"/>
      <c r="W151" s="912"/>
      <c r="X151" s="913"/>
      <c r="Y151" s="926" t="str">
        <f>IF(BI151="","",BI151)</f>
        <v/>
      </c>
      <c r="Z151" s="926"/>
      <c r="AA151" s="926"/>
      <c r="AB151" s="926"/>
      <c r="AC151" s="926"/>
      <c r="AD151" s="926"/>
      <c r="AE151" s="926"/>
      <c r="AF151" s="926"/>
      <c r="AG151" s="926"/>
      <c r="AH151" s="926"/>
      <c r="AI151" s="926"/>
      <c r="AJ151" s="926"/>
      <c r="AK151" s="926"/>
      <c r="AL151" s="926"/>
      <c r="AM151" s="926"/>
      <c r="AN151" s="926"/>
      <c r="AO151" s="926"/>
      <c r="AP151" s="926"/>
      <c r="AQ151" s="927"/>
      <c r="AR151" s="927"/>
      <c r="AS151" s="927"/>
      <c r="AT151" s="927"/>
      <c r="AU151" s="927"/>
      <c r="AV151" s="927"/>
      <c r="AW151" s="927"/>
      <c r="AX151" s="927"/>
      <c r="AY151" s="927"/>
      <c r="AZ151" s="927"/>
      <c r="BA151" s="927"/>
      <c r="BB151" s="927"/>
      <c r="BC151" s="927"/>
      <c r="BD151" s="927"/>
      <c r="BE151" s="927"/>
      <c r="BF151" s="927"/>
      <c r="BG151" s="927"/>
      <c r="BH151" s="927"/>
      <c r="BI151" s="926" t="str">
        <f>IF(CS151=0,"",CS151)</f>
        <v/>
      </c>
      <c r="BJ151" s="926"/>
      <c r="BK151" s="926"/>
      <c r="BL151" s="926"/>
      <c r="BM151" s="926"/>
      <c r="BN151" s="926"/>
      <c r="BO151" s="926"/>
      <c r="BP151" s="926"/>
      <c r="BQ151" s="926"/>
      <c r="BR151" s="926"/>
      <c r="BS151" s="926"/>
      <c r="BT151" s="926"/>
      <c r="BU151" s="926"/>
      <c r="BV151" s="926"/>
      <c r="BW151" s="926"/>
      <c r="BX151" s="926"/>
      <c r="BY151" s="926"/>
      <c r="BZ151" s="926"/>
      <c r="CA151" s="745"/>
      <c r="CB151" s="745"/>
      <c r="CC151" s="745"/>
      <c r="CD151" s="745"/>
      <c r="CE151" s="745"/>
      <c r="CF151" s="745"/>
      <c r="CG151" s="745"/>
      <c r="CH151" s="745"/>
      <c r="CI151" s="745"/>
      <c r="CJ151" s="745"/>
      <c r="CK151" s="745"/>
      <c r="CL151" s="745"/>
      <c r="CM151" s="745"/>
      <c r="CN151" s="745"/>
      <c r="CO151" s="745"/>
      <c r="CP151" s="745"/>
      <c r="CQ151" s="745"/>
      <c r="CR151" s="746"/>
      <c r="CS151" s="4">
        <f>CS150+CS149+CS148+CS146+CS145+CS144+CS143+CS141+CS140+CS139+CS137+CS136+CS135+CS133</f>
        <v>0</v>
      </c>
    </row>
    <row r="152" spans="1:97" s="3" customFormat="1" ht="32.1" customHeight="1" thickBot="1" x14ac:dyDescent="0.25">
      <c r="A152" s="4"/>
      <c r="B152" s="4"/>
      <c r="C152" s="4"/>
      <c r="E152" s="908" t="s">
        <v>165</v>
      </c>
      <c r="F152" s="909"/>
      <c r="G152" s="909"/>
      <c r="H152" s="909"/>
      <c r="I152" s="909"/>
      <c r="J152" s="909"/>
      <c r="K152" s="909"/>
      <c r="L152" s="909"/>
      <c r="M152" s="909"/>
      <c r="N152" s="909"/>
      <c r="O152" s="909"/>
      <c r="P152" s="909"/>
      <c r="Q152" s="909"/>
      <c r="R152" s="909"/>
      <c r="S152" s="909"/>
      <c r="T152" s="909"/>
      <c r="U152" s="909"/>
      <c r="V152" s="909"/>
      <c r="W152" s="909"/>
      <c r="X152" s="910"/>
      <c r="Y152" s="898"/>
      <c r="Z152" s="899"/>
      <c r="AA152" s="899"/>
      <c r="AB152" s="899"/>
      <c r="AC152" s="899"/>
      <c r="AD152" s="899"/>
      <c r="AE152" s="899"/>
      <c r="AF152" s="899"/>
      <c r="AG152" s="899"/>
      <c r="AH152" s="899"/>
      <c r="AI152" s="899"/>
      <c r="AJ152" s="899"/>
      <c r="AK152" s="899"/>
      <c r="AL152" s="899"/>
      <c r="AM152" s="899"/>
      <c r="AN152" s="899"/>
      <c r="AO152" s="899"/>
      <c r="AP152" s="900"/>
      <c r="AQ152" s="405"/>
      <c r="AR152" s="405"/>
      <c r="AS152" s="405"/>
      <c r="AT152" s="405"/>
      <c r="AU152" s="405"/>
      <c r="AV152" s="405"/>
      <c r="AW152" s="405"/>
      <c r="AX152" s="405"/>
      <c r="AY152" s="405"/>
      <c r="AZ152" s="405"/>
      <c r="BA152" s="405"/>
      <c r="BB152" s="405"/>
      <c r="BC152" s="405"/>
      <c r="BD152" s="405"/>
      <c r="BE152" s="405"/>
      <c r="BF152" s="405"/>
      <c r="BG152" s="405"/>
      <c r="BH152" s="405"/>
      <c r="BI152" s="405"/>
      <c r="BJ152" s="405"/>
      <c r="BK152" s="405"/>
      <c r="BL152" s="405"/>
      <c r="BM152" s="405"/>
      <c r="BN152" s="405"/>
      <c r="BO152" s="405"/>
      <c r="BP152" s="405"/>
      <c r="BQ152" s="405"/>
      <c r="BR152" s="405"/>
      <c r="BS152" s="405"/>
      <c r="BT152" s="405"/>
      <c r="BU152" s="405"/>
      <c r="BV152" s="405"/>
      <c r="BW152" s="405"/>
      <c r="BX152" s="405"/>
      <c r="BY152" s="405"/>
      <c r="BZ152" s="405"/>
      <c r="CA152" s="405"/>
      <c r="CB152" s="405"/>
      <c r="CC152" s="405"/>
      <c r="CD152" s="405"/>
      <c r="CE152" s="405"/>
      <c r="CF152" s="405"/>
      <c r="CG152" s="405"/>
      <c r="CH152" s="405"/>
      <c r="CI152" s="405"/>
      <c r="CJ152" s="405"/>
      <c r="CK152" s="405"/>
      <c r="CL152" s="405"/>
      <c r="CM152" s="405"/>
      <c r="CN152" s="405"/>
      <c r="CO152" s="405"/>
      <c r="CP152" s="405"/>
      <c r="CQ152" s="405"/>
      <c r="CR152" s="405"/>
      <c r="CS152" s="4"/>
    </row>
    <row r="153" spans="1:97" s="3" customFormat="1" ht="32.1" customHeight="1" thickBot="1" x14ac:dyDescent="0.25">
      <c r="A153" s="4"/>
      <c r="B153" s="4"/>
      <c r="C153" s="4"/>
      <c r="E153" s="908" t="s">
        <v>166</v>
      </c>
      <c r="F153" s="909"/>
      <c r="G153" s="909"/>
      <c r="H153" s="909"/>
      <c r="I153" s="909"/>
      <c r="J153" s="909"/>
      <c r="K153" s="909"/>
      <c r="L153" s="909"/>
      <c r="M153" s="909"/>
      <c r="N153" s="909"/>
      <c r="O153" s="909"/>
      <c r="P153" s="909"/>
      <c r="Q153" s="909"/>
      <c r="R153" s="909"/>
      <c r="S153" s="909"/>
      <c r="T153" s="909"/>
      <c r="U153" s="909"/>
      <c r="V153" s="909"/>
      <c r="W153" s="909"/>
      <c r="X153" s="910"/>
      <c r="Y153" s="898"/>
      <c r="Z153" s="899"/>
      <c r="AA153" s="899"/>
      <c r="AB153" s="899"/>
      <c r="AC153" s="899"/>
      <c r="AD153" s="899"/>
      <c r="AE153" s="899"/>
      <c r="AF153" s="899"/>
      <c r="AG153" s="899"/>
      <c r="AH153" s="899"/>
      <c r="AI153" s="899"/>
      <c r="AJ153" s="899"/>
      <c r="AK153" s="899"/>
      <c r="AL153" s="899"/>
      <c r="AM153" s="899"/>
      <c r="AN153" s="899"/>
      <c r="AO153" s="899"/>
      <c r="AP153" s="900"/>
      <c r="AQ153" s="405"/>
      <c r="AR153" s="405"/>
      <c r="AS153" s="405"/>
      <c r="AT153" s="405"/>
      <c r="AU153" s="405"/>
      <c r="AV153" s="405"/>
      <c r="AW153" s="405"/>
      <c r="AX153" s="405"/>
      <c r="AY153" s="405"/>
      <c r="AZ153" s="405"/>
      <c r="BA153" s="405"/>
      <c r="BB153" s="405"/>
      <c r="BC153" s="405"/>
      <c r="BD153" s="405"/>
      <c r="BE153" s="405"/>
      <c r="BF153" s="405"/>
      <c r="BG153" s="405"/>
      <c r="BH153" s="405"/>
      <c r="BI153" s="405"/>
      <c r="BJ153" s="405"/>
      <c r="BK153" s="405"/>
      <c r="BL153" s="405"/>
      <c r="BM153" s="405"/>
      <c r="BN153" s="405"/>
      <c r="BO153" s="405"/>
      <c r="BP153" s="405"/>
      <c r="BQ153" s="405"/>
      <c r="BR153" s="405"/>
      <c r="BS153" s="405"/>
      <c r="BT153" s="405"/>
      <c r="BU153" s="405"/>
      <c r="BV153" s="405"/>
      <c r="BW153" s="405"/>
      <c r="BX153" s="405"/>
      <c r="BY153" s="405"/>
      <c r="BZ153" s="405"/>
      <c r="CA153" s="405"/>
      <c r="CB153" s="405"/>
      <c r="CC153" s="405"/>
      <c r="CD153" s="405"/>
      <c r="CE153" s="405"/>
      <c r="CF153" s="405"/>
      <c r="CG153" s="405"/>
      <c r="CH153" s="405"/>
      <c r="CI153" s="405"/>
      <c r="CJ153" s="405"/>
      <c r="CK153" s="405"/>
      <c r="CL153" s="405"/>
      <c r="CM153" s="405"/>
      <c r="CN153" s="405"/>
      <c r="CO153" s="405"/>
      <c r="CP153" s="405"/>
      <c r="CQ153" s="405"/>
      <c r="CR153" s="405"/>
      <c r="CS153" s="4"/>
    </row>
    <row r="154" spans="1:97" s="3" customFormat="1" ht="32.1" customHeight="1" thickBot="1" x14ac:dyDescent="0.25">
      <c r="A154" s="4"/>
      <c r="B154" s="4"/>
      <c r="C154" s="4"/>
      <c r="E154" s="908" t="s">
        <v>167</v>
      </c>
      <c r="F154" s="909"/>
      <c r="G154" s="909"/>
      <c r="H154" s="909"/>
      <c r="I154" s="909"/>
      <c r="J154" s="909"/>
      <c r="K154" s="909"/>
      <c r="L154" s="909"/>
      <c r="M154" s="909"/>
      <c r="N154" s="909"/>
      <c r="O154" s="909"/>
      <c r="P154" s="909"/>
      <c r="Q154" s="909"/>
      <c r="R154" s="909"/>
      <c r="S154" s="909"/>
      <c r="T154" s="909"/>
      <c r="U154" s="909"/>
      <c r="V154" s="909"/>
      <c r="W154" s="909"/>
      <c r="X154" s="910"/>
      <c r="Y154" s="898"/>
      <c r="Z154" s="899"/>
      <c r="AA154" s="899"/>
      <c r="AB154" s="899"/>
      <c r="AC154" s="899"/>
      <c r="AD154" s="899"/>
      <c r="AE154" s="899"/>
      <c r="AF154" s="899"/>
      <c r="AG154" s="899"/>
      <c r="AH154" s="899"/>
      <c r="AI154" s="899"/>
      <c r="AJ154" s="899"/>
      <c r="AK154" s="899"/>
      <c r="AL154" s="899"/>
      <c r="AM154" s="899"/>
      <c r="AN154" s="899"/>
      <c r="AO154" s="899"/>
      <c r="AP154" s="900"/>
      <c r="AQ154" s="405"/>
      <c r="AR154" s="405"/>
      <c r="AS154" s="405"/>
      <c r="AT154" s="405"/>
      <c r="AU154" s="405"/>
      <c r="AV154" s="405"/>
      <c r="AW154" s="405"/>
      <c r="AX154" s="405"/>
      <c r="AY154" s="405"/>
      <c r="AZ154" s="405"/>
      <c r="BA154" s="405"/>
      <c r="BB154" s="405"/>
      <c r="BC154" s="405"/>
      <c r="BD154" s="405"/>
      <c r="BE154" s="405"/>
      <c r="BF154" s="405"/>
      <c r="BG154" s="405"/>
      <c r="BH154" s="405"/>
      <c r="BI154" s="405"/>
      <c r="BJ154" s="405"/>
      <c r="BK154" s="405"/>
      <c r="BL154" s="405"/>
      <c r="BM154" s="405"/>
      <c r="BN154" s="405"/>
      <c r="BO154" s="405"/>
      <c r="BP154" s="405"/>
      <c r="BQ154" s="405"/>
      <c r="BR154" s="405"/>
      <c r="BS154" s="405"/>
      <c r="BT154" s="405"/>
      <c r="BU154" s="405"/>
      <c r="BV154" s="405"/>
      <c r="BW154" s="405"/>
      <c r="BX154" s="405"/>
      <c r="BY154" s="405"/>
      <c r="BZ154" s="405"/>
      <c r="CA154" s="405"/>
      <c r="CB154" s="405"/>
      <c r="CC154" s="405"/>
      <c r="CD154" s="405"/>
      <c r="CE154" s="405"/>
      <c r="CF154" s="405"/>
      <c r="CG154" s="405"/>
      <c r="CH154" s="405"/>
      <c r="CI154" s="405"/>
      <c r="CJ154" s="405"/>
      <c r="CK154" s="405"/>
      <c r="CL154" s="405"/>
      <c r="CM154" s="405"/>
      <c r="CN154" s="405"/>
      <c r="CO154" s="405"/>
      <c r="CP154" s="405"/>
      <c r="CQ154" s="405"/>
      <c r="CR154" s="405"/>
      <c r="CS154" s="4"/>
    </row>
    <row r="155" spans="1:97" s="3" customFormat="1" ht="32.1" customHeight="1" thickBot="1" x14ac:dyDescent="0.25">
      <c r="A155" s="4"/>
      <c r="B155" s="4"/>
      <c r="C155" s="4"/>
      <c r="E155" s="908" t="s">
        <v>168</v>
      </c>
      <c r="F155" s="909"/>
      <c r="G155" s="909"/>
      <c r="H155" s="909"/>
      <c r="I155" s="909"/>
      <c r="J155" s="909"/>
      <c r="K155" s="909"/>
      <c r="L155" s="909"/>
      <c r="M155" s="909"/>
      <c r="N155" s="909"/>
      <c r="O155" s="909"/>
      <c r="P155" s="909"/>
      <c r="Q155" s="909"/>
      <c r="R155" s="909"/>
      <c r="S155" s="909"/>
      <c r="T155" s="909"/>
      <c r="U155" s="909"/>
      <c r="V155" s="909"/>
      <c r="W155" s="909"/>
      <c r="X155" s="910"/>
      <c r="Y155" s="898"/>
      <c r="Z155" s="899"/>
      <c r="AA155" s="899"/>
      <c r="AB155" s="899"/>
      <c r="AC155" s="899"/>
      <c r="AD155" s="899"/>
      <c r="AE155" s="899"/>
      <c r="AF155" s="899"/>
      <c r="AG155" s="899"/>
      <c r="AH155" s="899"/>
      <c r="AI155" s="899"/>
      <c r="AJ155" s="899"/>
      <c r="AK155" s="899"/>
      <c r="AL155" s="899"/>
      <c r="AM155" s="899"/>
      <c r="AN155" s="899"/>
      <c r="AO155" s="899"/>
      <c r="AP155" s="900"/>
      <c r="AQ155" s="405"/>
      <c r="AR155" s="405"/>
      <c r="AS155" s="405"/>
      <c r="AT155" s="405"/>
      <c r="AU155" s="405"/>
      <c r="AV155" s="405"/>
      <c r="AW155" s="405"/>
      <c r="AX155" s="405"/>
      <c r="AY155" s="405"/>
      <c r="AZ155" s="405"/>
      <c r="BA155" s="405"/>
      <c r="BB155" s="405"/>
      <c r="BC155" s="405"/>
      <c r="BD155" s="405"/>
      <c r="BE155" s="405"/>
      <c r="BF155" s="405"/>
      <c r="BG155" s="405"/>
      <c r="BH155" s="405"/>
      <c r="BI155" s="405"/>
      <c r="BJ155" s="405"/>
      <c r="BK155" s="405"/>
      <c r="BL155" s="405"/>
      <c r="BM155" s="405"/>
      <c r="BN155" s="405"/>
      <c r="BO155" s="405"/>
      <c r="BP155" s="405"/>
      <c r="BQ155" s="405"/>
      <c r="BR155" s="405"/>
      <c r="BS155" s="405"/>
      <c r="BT155" s="405"/>
      <c r="BU155" s="405"/>
      <c r="BV155" s="405"/>
      <c r="BW155" s="405"/>
      <c r="BX155" s="405"/>
      <c r="BY155" s="405"/>
      <c r="BZ155" s="405"/>
      <c r="CA155" s="405"/>
      <c r="CB155" s="405"/>
      <c r="CC155" s="405"/>
      <c r="CD155" s="405"/>
      <c r="CE155" s="405"/>
      <c r="CF155" s="405"/>
      <c r="CG155" s="405"/>
      <c r="CH155" s="405"/>
      <c r="CI155" s="405"/>
      <c r="CJ155" s="405"/>
      <c r="CK155" s="405"/>
      <c r="CL155" s="405"/>
      <c r="CM155" s="405"/>
      <c r="CN155" s="405"/>
      <c r="CO155" s="405"/>
      <c r="CP155" s="405"/>
      <c r="CQ155" s="405"/>
      <c r="CR155" s="405"/>
      <c r="CS155" s="4"/>
    </row>
    <row r="156" spans="1:97" s="3" customFormat="1" ht="32.1" customHeight="1" thickBot="1" x14ac:dyDescent="0.25">
      <c r="A156" s="4"/>
      <c r="B156" s="4"/>
      <c r="C156" s="4"/>
      <c r="E156" s="908" t="s">
        <v>169</v>
      </c>
      <c r="F156" s="909"/>
      <c r="G156" s="909"/>
      <c r="H156" s="909"/>
      <c r="I156" s="909"/>
      <c r="J156" s="909"/>
      <c r="K156" s="909"/>
      <c r="L156" s="909"/>
      <c r="M156" s="909"/>
      <c r="N156" s="909"/>
      <c r="O156" s="909"/>
      <c r="P156" s="909"/>
      <c r="Q156" s="909"/>
      <c r="R156" s="909"/>
      <c r="S156" s="909"/>
      <c r="T156" s="909"/>
      <c r="U156" s="909"/>
      <c r="V156" s="909"/>
      <c r="W156" s="909"/>
      <c r="X156" s="910"/>
      <c r="Y156" s="898"/>
      <c r="Z156" s="899"/>
      <c r="AA156" s="899"/>
      <c r="AB156" s="899"/>
      <c r="AC156" s="899"/>
      <c r="AD156" s="899"/>
      <c r="AE156" s="899"/>
      <c r="AF156" s="899"/>
      <c r="AG156" s="899"/>
      <c r="AH156" s="899"/>
      <c r="AI156" s="899"/>
      <c r="AJ156" s="899"/>
      <c r="AK156" s="899"/>
      <c r="AL156" s="899"/>
      <c r="AM156" s="899"/>
      <c r="AN156" s="899"/>
      <c r="AO156" s="899"/>
      <c r="AP156" s="900"/>
      <c r="AQ156" s="405"/>
      <c r="AR156" s="405"/>
      <c r="AS156" s="405"/>
      <c r="AT156" s="405"/>
      <c r="AU156" s="405"/>
      <c r="AV156" s="405"/>
      <c r="AW156" s="405"/>
      <c r="AX156" s="405"/>
      <c r="AY156" s="405"/>
      <c r="AZ156" s="405"/>
      <c r="BA156" s="405"/>
      <c r="BB156" s="405"/>
      <c r="BC156" s="405"/>
      <c r="BD156" s="405"/>
      <c r="BE156" s="405"/>
      <c r="BF156" s="405"/>
      <c r="BG156" s="405"/>
      <c r="BH156" s="405"/>
      <c r="BI156" s="405"/>
      <c r="BJ156" s="405"/>
      <c r="BK156" s="405"/>
      <c r="BL156" s="405"/>
      <c r="BM156" s="405"/>
      <c r="BN156" s="405"/>
      <c r="BO156" s="405"/>
      <c r="BP156" s="405"/>
      <c r="BQ156" s="405"/>
      <c r="BR156" s="405"/>
      <c r="BS156" s="405"/>
      <c r="BT156" s="405"/>
      <c r="BU156" s="405"/>
      <c r="BV156" s="405"/>
      <c r="BW156" s="405"/>
      <c r="BX156" s="405"/>
      <c r="BY156" s="405"/>
      <c r="BZ156" s="405"/>
      <c r="CA156" s="405"/>
      <c r="CB156" s="405"/>
      <c r="CC156" s="405"/>
      <c r="CD156" s="405"/>
      <c r="CE156" s="405"/>
      <c r="CF156" s="405"/>
      <c r="CG156" s="405"/>
      <c r="CH156" s="405"/>
      <c r="CI156" s="405"/>
      <c r="CJ156" s="405"/>
      <c r="CK156" s="405"/>
      <c r="CL156" s="405"/>
      <c r="CM156" s="405"/>
      <c r="CN156" s="405"/>
      <c r="CO156" s="405"/>
      <c r="CP156" s="405"/>
      <c r="CQ156" s="405"/>
      <c r="CR156" s="405"/>
      <c r="CS156" s="4"/>
    </row>
    <row r="157" spans="1:97" s="3" customFormat="1" ht="50.1" customHeight="1" thickTop="1" thickBot="1" x14ac:dyDescent="0.25">
      <c r="A157" s="4"/>
      <c r="B157" s="4"/>
      <c r="C157" s="4"/>
      <c r="E157" s="905" t="s">
        <v>495</v>
      </c>
      <c r="F157" s="906"/>
      <c r="G157" s="906"/>
      <c r="H157" s="906"/>
      <c r="I157" s="906"/>
      <c r="J157" s="906"/>
      <c r="K157" s="906"/>
      <c r="L157" s="906"/>
      <c r="M157" s="906"/>
      <c r="N157" s="906"/>
      <c r="O157" s="906"/>
      <c r="P157" s="906"/>
      <c r="Q157" s="906"/>
      <c r="R157" s="906"/>
      <c r="S157" s="906"/>
      <c r="T157" s="906"/>
      <c r="U157" s="906"/>
      <c r="V157" s="906"/>
      <c r="W157" s="906"/>
      <c r="X157" s="907"/>
      <c r="Y157" s="914" t="str">
        <f>IF(BI157=0,"",BI157)</f>
        <v/>
      </c>
      <c r="Z157" s="915"/>
      <c r="AA157" s="915"/>
      <c r="AB157" s="915"/>
      <c r="AC157" s="915"/>
      <c r="AD157" s="915"/>
      <c r="AE157" s="915"/>
      <c r="AF157" s="915"/>
      <c r="AG157" s="915"/>
      <c r="AH157" s="915"/>
      <c r="AI157" s="915"/>
      <c r="AJ157" s="915"/>
      <c r="AK157" s="915"/>
      <c r="AL157" s="915"/>
      <c r="AM157" s="915"/>
      <c r="AN157" s="915"/>
      <c r="AO157" s="915"/>
      <c r="AP157" s="916"/>
      <c r="AQ157" s="917"/>
      <c r="AR157" s="918"/>
      <c r="AS157" s="918"/>
      <c r="AT157" s="918"/>
      <c r="AU157" s="918"/>
      <c r="AV157" s="918"/>
      <c r="AW157" s="918"/>
      <c r="AX157" s="918"/>
      <c r="AY157" s="918"/>
      <c r="AZ157" s="918"/>
      <c r="BA157" s="918"/>
      <c r="BB157" s="918"/>
      <c r="BC157" s="918"/>
      <c r="BD157" s="918"/>
      <c r="BE157" s="918"/>
      <c r="BF157" s="918"/>
      <c r="BG157" s="918"/>
      <c r="BH157" s="919"/>
      <c r="BI157" s="914" t="str">
        <f>IF(CS157=0,"",CS157)</f>
        <v/>
      </c>
      <c r="BJ157" s="915"/>
      <c r="BK157" s="915"/>
      <c r="BL157" s="915"/>
      <c r="BM157" s="915"/>
      <c r="BN157" s="915"/>
      <c r="BO157" s="915"/>
      <c r="BP157" s="915"/>
      <c r="BQ157" s="915"/>
      <c r="BR157" s="915"/>
      <c r="BS157" s="915"/>
      <c r="BT157" s="915"/>
      <c r="BU157" s="915"/>
      <c r="BV157" s="915"/>
      <c r="BW157" s="915"/>
      <c r="BX157" s="915"/>
      <c r="BY157" s="915"/>
      <c r="BZ157" s="916"/>
      <c r="CA157" s="917"/>
      <c r="CB157" s="918"/>
      <c r="CC157" s="918"/>
      <c r="CD157" s="918"/>
      <c r="CE157" s="918"/>
      <c r="CF157" s="918"/>
      <c r="CG157" s="918"/>
      <c r="CH157" s="918"/>
      <c r="CI157" s="918"/>
      <c r="CJ157" s="918"/>
      <c r="CK157" s="918"/>
      <c r="CL157" s="918"/>
      <c r="CM157" s="918"/>
      <c r="CN157" s="918"/>
      <c r="CO157" s="918"/>
      <c r="CP157" s="918"/>
      <c r="CQ157" s="918"/>
      <c r="CR157" s="919"/>
      <c r="CS157" s="4">
        <f>CS108-CS151</f>
        <v>0</v>
      </c>
    </row>
    <row r="158" spans="1:97" s="3" customFormat="1" ht="12.75" customHeight="1" thickTop="1" x14ac:dyDescent="0.2">
      <c r="A158" s="4"/>
      <c r="B158" s="4"/>
      <c r="C158" s="4"/>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4"/>
    </row>
    <row r="159" spans="1:97" ht="54.9" customHeight="1" x14ac:dyDescent="0.2">
      <c r="BI159" s="1315" t="s">
        <v>334</v>
      </c>
      <c r="BJ159" s="1316"/>
      <c r="BK159" s="1316"/>
      <c r="BL159" s="1316"/>
      <c r="BM159" s="1316"/>
      <c r="BN159" s="1316"/>
      <c r="BO159" s="1316"/>
      <c r="BP159" s="1316"/>
      <c r="BQ159" s="1316"/>
      <c r="BR159" s="1316"/>
      <c r="BS159" s="1316"/>
      <c r="BT159" s="1316"/>
      <c r="BU159" s="1316"/>
      <c r="BV159" s="1316"/>
      <c r="BW159" s="1316"/>
      <c r="BX159" s="1316"/>
      <c r="BY159" s="1316"/>
      <c r="BZ159" s="1316"/>
      <c r="CA159" s="1353" t="str">
        <f>IF(CB66="","",CB66)</f>
        <v/>
      </c>
      <c r="CB159" s="1354"/>
      <c r="CC159" s="1354"/>
      <c r="CD159" s="1354"/>
      <c r="CE159" s="1354"/>
      <c r="CF159" s="1354"/>
      <c r="CG159" s="1354"/>
      <c r="CH159" s="1354"/>
      <c r="CI159" s="1354"/>
      <c r="CJ159" s="780"/>
      <c r="CK159" s="780"/>
      <c r="CL159" s="780"/>
      <c r="CM159" s="780"/>
      <c r="CN159" s="780"/>
      <c r="CO159" s="780"/>
      <c r="CP159" s="780"/>
      <c r="CQ159" s="780"/>
      <c r="CR159" s="781"/>
    </row>
    <row r="160" spans="1:97" ht="15" customHeight="1" x14ac:dyDescent="0.2">
      <c r="CH160" s="586" t="str">
        <f>CH68</f>
        <v>20240229NK</v>
      </c>
      <c r="CI160" s="586"/>
      <c r="CJ160" s="586"/>
      <c r="CK160" s="586"/>
      <c r="CL160" s="586"/>
      <c r="CM160" s="586"/>
      <c r="CN160" s="586"/>
      <c r="CO160" s="586"/>
      <c r="CP160" s="586"/>
      <c r="CQ160" s="586"/>
      <c r="CR160" s="586"/>
    </row>
    <row r="161" ht="9.75" customHeight="1" x14ac:dyDescent="0.2"/>
    <row r="162" ht="9.75" customHeight="1" x14ac:dyDescent="0.2"/>
    <row r="163" ht="9.75" customHeight="1" x14ac:dyDescent="0.2"/>
    <row r="164" ht="9.75" customHeight="1" x14ac:dyDescent="0.2"/>
    <row r="165" ht="9.75" customHeight="1" x14ac:dyDescent="0.2"/>
    <row r="166" ht="9.75" customHeight="1" x14ac:dyDescent="0.2"/>
    <row r="167" ht="9.75" customHeight="1" x14ac:dyDescent="0.2"/>
    <row r="168" ht="9.75" customHeight="1" x14ac:dyDescent="0.2"/>
    <row r="169" ht="9.75" customHeight="1" x14ac:dyDescent="0.2"/>
    <row r="170" ht="9.75" customHeight="1" x14ac:dyDescent="0.2"/>
    <row r="171" ht="9.75" customHeight="1" x14ac:dyDescent="0.2"/>
    <row r="172" ht="9.75" customHeight="1" x14ac:dyDescent="0.2"/>
    <row r="173" ht="9.75" customHeight="1" x14ac:dyDescent="0.2"/>
    <row r="174" ht="9.75" customHeight="1" x14ac:dyDescent="0.2"/>
    <row r="175" ht="9.75" customHeight="1" x14ac:dyDescent="0.2"/>
    <row r="176" ht="9.75" customHeight="1" x14ac:dyDescent="0.2"/>
    <row r="177" ht="9.75" customHeight="1" x14ac:dyDescent="0.2"/>
    <row r="178" ht="9.75" customHeight="1" x14ac:dyDescent="0.2"/>
    <row r="179" ht="9.75" customHeight="1" x14ac:dyDescent="0.2"/>
    <row r="180" ht="9.75" customHeight="1" x14ac:dyDescent="0.2"/>
    <row r="181" ht="9.75" customHeight="1" x14ac:dyDescent="0.2"/>
    <row r="182" ht="9.75" customHeight="1" x14ac:dyDescent="0.2"/>
    <row r="183" ht="9.75" customHeight="1" x14ac:dyDescent="0.2"/>
    <row r="184" ht="9.75" customHeight="1" x14ac:dyDescent="0.2"/>
    <row r="185" ht="9.75" customHeight="1" x14ac:dyDescent="0.2"/>
    <row r="186" ht="9.75" customHeight="1" x14ac:dyDescent="0.2"/>
    <row r="187" ht="9.75" customHeight="1" x14ac:dyDescent="0.2"/>
    <row r="188" ht="9.75" customHeight="1" x14ac:dyDescent="0.2"/>
    <row r="189" ht="9.75" customHeight="1" x14ac:dyDescent="0.2"/>
    <row r="190" ht="9.75" customHeight="1" x14ac:dyDescent="0.2"/>
  </sheetData>
  <sheetProtection algorithmName="SHA-512" hashValue="fH19ozhNn0jozNQRYS0Eq/eTIlRiSJ6P6kzLj5k0Fq3xiLrhHzC2Qg7XcFV0FYnQiFLSpQTqgin60XZM9A87DA==" saltValue="ZOG6bdt9ojm3pHRur4Xw3w==" spinCount="100000" sheet="1" formatCells="0"/>
  <dataConsolidate/>
  <mergeCells count="509">
    <mergeCell ref="BR58:CQ58"/>
    <mergeCell ref="BR59:CQ59"/>
    <mergeCell ref="BR60:CQ60"/>
    <mergeCell ref="BR61:CQ61"/>
    <mergeCell ref="CB66:CI67"/>
    <mergeCell ref="CJ66:CQ67"/>
    <mergeCell ref="CI23:CR23"/>
    <mergeCell ref="CG27:CI29"/>
    <mergeCell ref="CJ27:CR29"/>
    <mergeCell ref="BS27:BY29"/>
    <mergeCell ref="BZ27:CF29"/>
    <mergeCell ref="BK24:BR24"/>
    <mergeCell ref="BS24:BY26"/>
    <mergeCell ref="BZ24:CC24"/>
    <mergeCell ref="CD24:CH24"/>
    <mergeCell ref="BK26:BR26"/>
    <mergeCell ref="CE17:CL18"/>
    <mergeCell ref="CM17:CR18"/>
    <mergeCell ref="BZ19:CR19"/>
    <mergeCell ref="L18:BR18"/>
    <mergeCell ref="L19:BR19"/>
    <mergeCell ref="D18:K19"/>
    <mergeCell ref="BS17:BY19"/>
    <mergeCell ref="CM30:CR30"/>
    <mergeCell ref="BZ31:CR33"/>
    <mergeCell ref="D22:K23"/>
    <mergeCell ref="L22:AV23"/>
    <mergeCell ref="AW22:AY23"/>
    <mergeCell ref="AZ22:BF23"/>
    <mergeCell ref="BG22:BR23"/>
    <mergeCell ref="BS22:BY23"/>
    <mergeCell ref="BZ23:CH23"/>
    <mergeCell ref="BZ22:CH22"/>
    <mergeCell ref="CI22:CR22"/>
    <mergeCell ref="AO29:AX29"/>
    <mergeCell ref="AY29:BH29"/>
    <mergeCell ref="BI29:BR29"/>
    <mergeCell ref="CI24:CM24"/>
    <mergeCell ref="CN24:CR24"/>
    <mergeCell ref="BK25:BR25"/>
    <mergeCell ref="BS12:BY14"/>
    <mergeCell ref="D14:K15"/>
    <mergeCell ref="L14:AR15"/>
    <mergeCell ref="AS14:AY15"/>
    <mergeCell ref="BZ12:CC12"/>
    <mergeCell ref="CD12:CH12"/>
    <mergeCell ref="CI12:CM12"/>
    <mergeCell ref="CN12:CR12"/>
    <mergeCell ref="BZ14:CR14"/>
    <mergeCell ref="BZ15:CR16"/>
    <mergeCell ref="D12:K13"/>
    <mergeCell ref="L12:AR13"/>
    <mergeCell ref="AS12:AY13"/>
    <mergeCell ref="AZ12:BI12"/>
    <mergeCell ref="BJ12:BR12"/>
    <mergeCell ref="AZ14:BI14"/>
    <mergeCell ref="BJ14:BR14"/>
    <mergeCell ref="AZ15:BI15"/>
    <mergeCell ref="BJ15:BR15"/>
    <mergeCell ref="AZ13:BI13"/>
    <mergeCell ref="D16:K17"/>
    <mergeCell ref="L16:BR17"/>
    <mergeCell ref="BS15:BY16"/>
    <mergeCell ref="BZ17:CD18"/>
    <mergeCell ref="D2:CR2"/>
    <mergeCell ref="BZ4:CR4"/>
    <mergeCell ref="BZ5:CR5"/>
    <mergeCell ref="BS8:BY11"/>
    <mergeCell ref="BZ8:CH8"/>
    <mergeCell ref="CI8:CR8"/>
    <mergeCell ref="BZ9:CH10"/>
    <mergeCell ref="CI9:CR10"/>
    <mergeCell ref="AH5:BN5"/>
    <mergeCell ref="AH9:BN9"/>
    <mergeCell ref="AK6:AL6"/>
    <mergeCell ref="AM6:BI6"/>
    <mergeCell ref="BJ6:BK6"/>
    <mergeCell ref="BZ6:CR6"/>
    <mergeCell ref="AH8:BN8"/>
    <mergeCell ref="L24:BJ24"/>
    <mergeCell ref="L25:BJ26"/>
    <mergeCell ref="AF28:AN28"/>
    <mergeCell ref="AO28:AX28"/>
    <mergeCell ref="AY28:BH28"/>
    <mergeCell ref="BI28:BR28"/>
    <mergeCell ref="L29:U29"/>
    <mergeCell ref="V29:AE29"/>
    <mergeCell ref="AF29:AN29"/>
    <mergeCell ref="L34:AI34"/>
    <mergeCell ref="AJ34:BF34"/>
    <mergeCell ref="BG34:CE34"/>
    <mergeCell ref="BO36:CE41"/>
    <mergeCell ref="D30:K41"/>
    <mergeCell ref="BK32:BR32"/>
    <mergeCell ref="L36:S41"/>
    <mergeCell ref="T36:AI41"/>
    <mergeCell ref="BS30:BY33"/>
    <mergeCell ref="L30:AA30"/>
    <mergeCell ref="AB30:AV30"/>
    <mergeCell ref="AW30:BR30"/>
    <mergeCell ref="AW32:BB32"/>
    <mergeCell ref="BC32:BJ32"/>
    <mergeCell ref="BG35:CE35"/>
    <mergeCell ref="AJ36:AQ41"/>
    <mergeCell ref="AR36:BF41"/>
    <mergeCell ref="BG36:BN41"/>
    <mergeCell ref="L35:AI35"/>
    <mergeCell ref="AJ35:BF35"/>
    <mergeCell ref="BZ30:CD30"/>
    <mergeCell ref="CE30:CL30"/>
    <mergeCell ref="BZ72:CR72"/>
    <mergeCell ref="E73:AP73"/>
    <mergeCell ref="BZ73:CR73"/>
    <mergeCell ref="E74:AP75"/>
    <mergeCell ref="BZ74:CR74"/>
    <mergeCell ref="E77:X79"/>
    <mergeCell ref="Y77:AP78"/>
    <mergeCell ref="AQ77:BH78"/>
    <mergeCell ref="BI77:BZ77"/>
    <mergeCell ref="CA77:CR77"/>
    <mergeCell ref="BI78:BZ79"/>
    <mergeCell ref="CA78:CR79"/>
    <mergeCell ref="Y79:AP79"/>
    <mergeCell ref="AQ79:BH79"/>
    <mergeCell ref="AV73:BU75"/>
    <mergeCell ref="BI76:CR76"/>
    <mergeCell ref="AI72:BS72"/>
    <mergeCell ref="E80:X80"/>
    <mergeCell ref="Y80:AP80"/>
    <mergeCell ref="AQ80:BH80"/>
    <mergeCell ref="BI80:BZ80"/>
    <mergeCell ref="CA80:CR80"/>
    <mergeCell ref="E81:G86"/>
    <mergeCell ref="H81:J81"/>
    <mergeCell ref="K81:X81"/>
    <mergeCell ref="Y81:AP81"/>
    <mergeCell ref="AQ81:BH81"/>
    <mergeCell ref="BI81:BZ81"/>
    <mergeCell ref="H83:J83"/>
    <mergeCell ref="K83:X83"/>
    <mergeCell ref="Y83:AP83"/>
    <mergeCell ref="AQ83:BH83"/>
    <mergeCell ref="BI83:BZ83"/>
    <mergeCell ref="CA83:CR83"/>
    <mergeCell ref="H84:J84"/>
    <mergeCell ref="K84:X84"/>
    <mergeCell ref="Y84:AP84"/>
    <mergeCell ref="AQ84:BH84"/>
    <mergeCell ref="BI84:BZ84"/>
    <mergeCell ref="CA84:CR84"/>
    <mergeCell ref="CA81:CR81"/>
    <mergeCell ref="H82:J82"/>
    <mergeCell ref="K82:X82"/>
    <mergeCell ref="Y82:AP82"/>
    <mergeCell ref="AQ82:BH82"/>
    <mergeCell ref="BI82:BZ82"/>
    <mergeCell ref="CA82:CR82"/>
    <mergeCell ref="H86:J86"/>
    <mergeCell ref="K86:X86"/>
    <mergeCell ref="Y86:AP86"/>
    <mergeCell ref="AQ86:BH86"/>
    <mergeCell ref="BI86:BZ86"/>
    <mergeCell ref="CA86:CR86"/>
    <mergeCell ref="H85:J85"/>
    <mergeCell ref="K85:X85"/>
    <mergeCell ref="Y85:AP85"/>
    <mergeCell ref="AQ85:BH85"/>
    <mergeCell ref="BI85:BZ85"/>
    <mergeCell ref="CA85:CR85"/>
    <mergeCell ref="E87:X87"/>
    <mergeCell ref="Y87:AP87"/>
    <mergeCell ref="AQ87:BH87"/>
    <mergeCell ref="BI87:BZ87"/>
    <mergeCell ref="CA87:CR87"/>
    <mergeCell ref="E88:G89"/>
    <mergeCell ref="H88:J88"/>
    <mergeCell ref="K88:X88"/>
    <mergeCell ref="Y88:AP88"/>
    <mergeCell ref="AQ88:BH88"/>
    <mergeCell ref="H92:J92"/>
    <mergeCell ref="K92:X92"/>
    <mergeCell ref="Y92:AP92"/>
    <mergeCell ref="AQ92:BH92"/>
    <mergeCell ref="BI92:BZ92"/>
    <mergeCell ref="BI88:BZ88"/>
    <mergeCell ref="CA88:CR88"/>
    <mergeCell ref="H89:J89"/>
    <mergeCell ref="K89:X89"/>
    <mergeCell ref="Y89:AP89"/>
    <mergeCell ref="AQ89:BH89"/>
    <mergeCell ref="BI89:BZ89"/>
    <mergeCell ref="CA89:CR89"/>
    <mergeCell ref="E90:X90"/>
    <mergeCell ref="Y90:AP90"/>
    <mergeCell ref="AQ90:BH90"/>
    <mergeCell ref="BI90:BZ90"/>
    <mergeCell ref="CA90:CR90"/>
    <mergeCell ref="E91:X91"/>
    <mergeCell ref="Y91:AP91"/>
    <mergeCell ref="AQ91:BH91"/>
    <mergeCell ref="BI91:BZ91"/>
    <mergeCell ref="CA91:CR91"/>
    <mergeCell ref="Y93:AP93"/>
    <mergeCell ref="AQ93:BH93"/>
    <mergeCell ref="BI93:BZ93"/>
    <mergeCell ref="CA93:CR93"/>
    <mergeCell ref="L96:X96"/>
    <mergeCell ref="AQ96:BH96"/>
    <mergeCell ref="CA96:CR96"/>
    <mergeCell ref="H97:J97"/>
    <mergeCell ref="K97:X97"/>
    <mergeCell ref="Y97:AP97"/>
    <mergeCell ref="AQ97:BH97"/>
    <mergeCell ref="BI97:BZ97"/>
    <mergeCell ref="H94:J96"/>
    <mergeCell ref="K94:X94"/>
    <mergeCell ref="Y94:AP94"/>
    <mergeCell ref="AQ94:BH94"/>
    <mergeCell ref="AE96:AO96"/>
    <mergeCell ref="BO96:BY96"/>
    <mergeCell ref="Y101:AP101"/>
    <mergeCell ref="AQ101:BH101"/>
    <mergeCell ref="BI101:BZ101"/>
    <mergeCell ref="CA101:CR101"/>
    <mergeCell ref="K100:X100"/>
    <mergeCell ref="Y100:AP100"/>
    <mergeCell ref="AQ100:BH100"/>
    <mergeCell ref="CA97:CR97"/>
    <mergeCell ref="E98:X98"/>
    <mergeCell ref="Y98:AP98"/>
    <mergeCell ref="AQ98:BH98"/>
    <mergeCell ref="BI98:BZ98"/>
    <mergeCell ref="CA98:CR98"/>
    <mergeCell ref="E92:G97"/>
    <mergeCell ref="BI94:BZ94"/>
    <mergeCell ref="CA94:CR94"/>
    <mergeCell ref="K95:X95"/>
    <mergeCell ref="Y95:AP95"/>
    <mergeCell ref="AQ95:BH95"/>
    <mergeCell ref="BI95:BZ95"/>
    <mergeCell ref="CA95:CR95"/>
    <mergeCell ref="CA92:CR92"/>
    <mergeCell ref="H93:J93"/>
    <mergeCell ref="K93:X93"/>
    <mergeCell ref="AQ106:BH106"/>
    <mergeCell ref="BI106:BZ106"/>
    <mergeCell ref="CA106:CR106"/>
    <mergeCell ref="E99:X99"/>
    <mergeCell ref="Y99:AP99"/>
    <mergeCell ref="AQ99:BH99"/>
    <mergeCell ref="BI99:BZ99"/>
    <mergeCell ref="CA99:CR99"/>
    <mergeCell ref="E100:G101"/>
    <mergeCell ref="H100:J100"/>
    <mergeCell ref="E103:X103"/>
    <mergeCell ref="Y103:AP103"/>
    <mergeCell ref="AQ103:BH103"/>
    <mergeCell ref="BI103:BZ103"/>
    <mergeCell ref="CA103:CR103"/>
    <mergeCell ref="E102:X102"/>
    <mergeCell ref="Y102:AP102"/>
    <mergeCell ref="AQ102:BH102"/>
    <mergeCell ref="BI102:BZ102"/>
    <mergeCell ref="CA102:CR102"/>
    <mergeCell ref="BI100:BZ100"/>
    <mergeCell ref="CA100:CR100"/>
    <mergeCell ref="H101:J101"/>
    <mergeCell ref="K101:X101"/>
    <mergeCell ref="CA108:CR108"/>
    <mergeCell ref="E109:X109"/>
    <mergeCell ref="Y109:AP109"/>
    <mergeCell ref="E104:X104"/>
    <mergeCell ref="Y104:AP104"/>
    <mergeCell ref="AQ104:BH104"/>
    <mergeCell ref="BI104:BZ104"/>
    <mergeCell ref="CA104:CR104"/>
    <mergeCell ref="E105:G107"/>
    <mergeCell ref="H105:J105"/>
    <mergeCell ref="K105:X105"/>
    <mergeCell ref="Y105:AP105"/>
    <mergeCell ref="AQ105:BH105"/>
    <mergeCell ref="H107:J107"/>
    <mergeCell ref="K107:X107"/>
    <mergeCell ref="Y107:AP107"/>
    <mergeCell ref="AQ107:BH107"/>
    <mergeCell ref="BI107:BZ107"/>
    <mergeCell ref="CA107:CR107"/>
    <mergeCell ref="BI105:BZ105"/>
    <mergeCell ref="CA105:CR105"/>
    <mergeCell ref="H106:J106"/>
    <mergeCell ref="K106:X106"/>
    <mergeCell ref="Y106:AP106"/>
    <mergeCell ref="H133:J135"/>
    <mergeCell ref="K133:X133"/>
    <mergeCell ref="Y133:AP133"/>
    <mergeCell ref="AQ133:BH133"/>
    <mergeCell ref="BI133:BZ133"/>
    <mergeCell ref="CA133:CR133"/>
    <mergeCell ref="K134:X134"/>
    <mergeCell ref="AQ134:BH134"/>
    <mergeCell ref="AQ132:BH132"/>
    <mergeCell ref="BI132:BZ132"/>
    <mergeCell ref="CA132:CR132"/>
    <mergeCell ref="CA134:CR134"/>
    <mergeCell ref="K135:X135"/>
    <mergeCell ref="Y135:AP135"/>
    <mergeCell ref="AQ135:BH135"/>
    <mergeCell ref="BI135:BZ135"/>
    <mergeCell ref="CA135:CR135"/>
    <mergeCell ref="H132:X132"/>
    <mergeCell ref="Y132:AP132"/>
    <mergeCell ref="H136:X136"/>
    <mergeCell ref="Y136:AP136"/>
    <mergeCell ref="AQ136:BH136"/>
    <mergeCell ref="BI136:BZ136"/>
    <mergeCell ref="CA136:CR136"/>
    <mergeCell ref="H137:X137"/>
    <mergeCell ref="Y137:AP137"/>
    <mergeCell ref="AQ137:BH137"/>
    <mergeCell ref="BI137:BZ137"/>
    <mergeCell ref="CA137:CR137"/>
    <mergeCell ref="H138:X138"/>
    <mergeCell ref="Y138:AP138"/>
    <mergeCell ref="AQ138:BH138"/>
    <mergeCell ref="BI138:BZ138"/>
    <mergeCell ref="CA138:CR138"/>
    <mergeCell ref="E139:X139"/>
    <mergeCell ref="Y139:AP139"/>
    <mergeCell ref="AQ139:BH139"/>
    <mergeCell ref="BI139:BZ139"/>
    <mergeCell ref="CA139:CR139"/>
    <mergeCell ref="E128:G138"/>
    <mergeCell ref="H128:X128"/>
    <mergeCell ref="Y128:AP128"/>
    <mergeCell ref="AQ128:BH128"/>
    <mergeCell ref="BI128:BZ128"/>
    <mergeCell ref="CA128:CR128"/>
    <mergeCell ref="H129:J131"/>
    <mergeCell ref="K129:X129"/>
    <mergeCell ref="Y129:AP129"/>
    <mergeCell ref="AQ129:BH129"/>
    <mergeCell ref="K131:X131"/>
    <mergeCell ref="Y131:AP131"/>
    <mergeCell ref="AQ131:BH131"/>
    <mergeCell ref="BI131:BZ131"/>
    <mergeCell ref="E140:X140"/>
    <mergeCell ref="Y140:AP140"/>
    <mergeCell ref="AQ140:BH140"/>
    <mergeCell ref="BI140:BZ140"/>
    <mergeCell ref="CA140:CR140"/>
    <mergeCell ref="E141:X141"/>
    <mergeCell ref="Y141:AP141"/>
    <mergeCell ref="AQ141:BH141"/>
    <mergeCell ref="BI141:BZ141"/>
    <mergeCell ref="CA141:CR141"/>
    <mergeCell ref="E142:X142"/>
    <mergeCell ref="Y142:AP142"/>
    <mergeCell ref="AQ142:BH142"/>
    <mergeCell ref="BI142:BZ142"/>
    <mergeCell ref="CA142:CR142"/>
    <mergeCell ref="E143:G146"/>
    <mergeCell ref="H143:X143"/>
    <mergeCell ref="Y143:AP143"/>
    <mergeCell ref="AQ143:BH143"/>
    <mergeCell ref="BI143:BZ143"/>
    <mergeCell ref="H145:X145"/>
    <mergeCell ref="Y145:AP145"/>
    <mergeCell ref="AQ145:BH145"/>
    <mergeCell ref="BI145:BZ145"/>
    <mergeCell ref="CA145:CR145"/>
    <mergeCell ref="H146:X146"/>
    <mergeCell ref="Y146:AP146"/>
    <mergeCell ref="AQ146:BH146"/>
    <mergeCell ref="AQ149:BH149"/>
    <mergeCell ref="BI149:BZ149"/>
    <mergeCell ref="CA149:CR149"/>
    <mergeCell ref="Y150:AP150"/>
    <mergeCell ref="AQ150:BH150"/>
    <mergeCell ref="CA143:CR143"/>
    <mergeCell ref="H144:X144"/>
    <mergeCell ref="Y144:AP144"/>
    <mergeCell ref="AQ144:BH144"/>
    <mergeCell ref="BI144:BZ144"/>
    <mergeCell ref="CA144:CR144"/>
    <mergeCell ref="BI148:BZ148"/>
    <mergeCell ref="BI150:BZ150"/>
    <mergeCell ref="CA150:CR150"/>
    <mergeCell ref="CA148:CR148"/>
    <mergeCell ref="H149:X149"/>
    <mergeCell ref="Y149:AP149"/>
    <mergeCell ref="CH160:CR160"/>
    <mergeCell ref="E155:X155"/>
    <mergeCell ref="Y155:AP155"/>
    <mergeCell ref="E156:X156"/>
    <mergeCell ref="Y156:AP156"/>
    <mergeCell ref="E157:X157"/>
    <mergeCell ref="Y157:AP157"/>
    <mergeCell ref="E152:X152"/>
    <mergeCell ref="Y152:AP152"/>
    <mergeCell ref="E153:X153"/>
    <mergeCell ref="Y153:AP153"/>
    <mergeCell ref="E154:X154"/>
    <mergeCell ref="Y154:AP154"/>
    <mergeCell ref="AQ157:BH157"/>
    <mergeCell ref="BI157:BZ157"/>
    <mergeCell ref="CA157:CR157"/>
    <mergeCell ref="BI159:BZ159"/>
    <mergeCell ref="CA159:CI159"/>
    <mergeCell ref="CJ159:CR159"/>
    <mergeCell ref="BI123:CR123"/>
    <mergeCell ref="AH119:BR119"/>
    <mergeCell ref="E151:X151"/>
    <mergeCell ref="Y151:AP151"/>
    <mergeCell ref="AQ151:BH151"/>
    <mergeCell ref="BI151:BZ151"/>
    <mergeCell ref="CA151:CR151"/>
    <mergeCell ref="AE130:AO130"/>
    <mergeCell ref="BO130:BY130"/>
    <mergeCell ref="AE134:AO134"/>
    <mergeCell ref="BO134:BY134"/>
    <mergeCell ref="CA131:CR131"/>
    <mergeCell ref="BI146:BZ146"/>
    <mergeCell ref="CA146:CR146"/>
    <mergeCell ref="E147:X147"/>
    <mergeCell ref="Y147:AP147"/>
    <mergeCell ref="AQ147:BH147"/>
    <mergeCell ref="H150:X150"/>
    <mergeCell ref="BI147:BZ147"/>
    <mergeCell ref="CA147:CR147"/>
    <mergeCell ref="E148:G150"/>
    <mergeCell ref="H148:X148"/>
    <mergeCell ref="Y148:AP148"/>
    <mergeCell ref="AQ148:BH148"/>
    <mergeCell ref="BI129:BZ129"/>
    <mergeCell ref="CA129:CR129"/>
    <mergeCell ref="K130:X130"/>
    <mergeCell ref="AQ130:BH130"/>
    <mergeCell ref="CA130:CR130"/>
    <mergeCell ref="CA125:CR126"/>
    <mergeCell ref="Y126:AP126"/>
    <mergeCell ref="AQ126:BH126"/>
    <mergeCell ref="E127:X127"/>
    <mergeCell ref="Y127:AP127"/>
    <mergeCell ref="AQ127:BH127"/>
    <mergeCell ref="BI127:BZ127"/>
    <mergeCell ref="CA127:CR127"/>
    <mergeCell ref="E124:X126"/>
    <mergeCell ref="Y124:AP125"/>
    <mergeCell ref="AQ124:BH125"/>
    <mergeCell ref="BI124:BZ124"/>
    <mergeCell ref="CA124:CR124"/>
    <mergeCell ref="BI125:BZ126"/>
    <mergeCell ref="E120:AP120"/>
    <mergeCell ref="BZ120:CR120"/>
    <mergeCell ref="E121:AP122"/>
    <mergeCell ref="BZ121:CR121"/>
    <mergeCell ref="AV120:BU122"/>
    <mergeCell ref="E113:X113"/>
    <mergeCell ref="Y113:AP113"/>
    <mergeCell ref="BI114:BZ114"/>
    <mergeCell ref="CH115:CR115"/>
    <mergeCell ref="BZ119:CR119"/>
    <mergeCell ref="CA114:CI114"/>
    <mergeCell ref="CJ114:CR114"/>
    <mergeCell ref="BI108:BZ108"/>
    <mergeCell ref="E110:X110"/>
    <mergeCell ref="Y110:AP110"/>
    <mergeCell ref="E111:X111"/>
    <mergeCell ref="Y111:AP111"/>
    <mergeCell ref="E112:X112"/>
    <mergeCell ref="Y112:AP112"/>
    <mergeCell ref="E108:X108"/>
    <mergeCell ref="Y108:AP108"/>
    <mergeCell ref="AQ108:BH108"/>
    <mergeCell ref="D24:K26"/>
    <mergeCell ref="BZ25:CC25"/>
    <mergeCell ref="CD25:CH25"/>
    <mergeCell ref="CI25:CM25"/>
    <mergeCell ref="CN25:CR25"/>
    <mergeCell ref="BZ26:CR26"/>
    <mergeCell ref="BJ13:BR13"/>
    <mergeCell ref="L31:S33"/>
    <mergeCell ref="T31:AA33"/>
    <mergeCell ref="AB31:AI33"/>
    <mergeCell ref="AJ31:AV33"/>
    <mergeCell ref="AW33:BR33"/>
    <mergeCell ref="AW31:BB31"/>
    <mergeCell ref="BC31:BJ31"/>
    <mergeCell ref="BK31:BR31"/>
    <mergeCell ref="D27:K29"/>
    <mergeCell ref="L27:U27"/>
    <mergeCell ref="V27:AE27"/>
    <mergeCell ref="AF27:AN27"/>
    <mergeCell ref="AO27:AX27"/>
    <mergeCell ref="AY27:BH27"/>
    <mergeCell ref="BI27:BR27"/>
    <mergeCell ref="L28:U28"/>
    <mergeCell ref="V28:AE28"/>
    <mergeCell ref="CH68:CR68"/>
    <mergeCell ref="K65:P66"/>
    <mergeCell ref="Q65:AP66"/>
    <mergeCell ref="AQ65:AW66"/>
    <mergeCell ref="AX65:BP66"/>
    <mergeCell ref="BR66:CA67"/>
    <mergeCell ref="D65:J68"/>
    <mergeCell ref="K67:P68"/>
    <mergeCell ref="Q67:AP68"/>
    <mergeCell ref="AQ67:AW68"/>
    <mergeCell ref="AX67:BP68"/>
  </mergeCells>
  <phoneticPr fontId="3"/>
  <conditionalFormatting sqref="AY28:BH28">
    <cfRule type="expression" dxfId="36" priority="15">
      <formula>$AZ$22="R"</formula>
    </cfRule>
    <cfRule type="expression" dxfId="35" priority="16">
      <formula>$AZ$22="Q"</formula>
    </cfRule>
    <cfRule type="expression" dxfId="34" priority="17">
      <formula>$AZ$22="P"</formula>
    </cfRule>
    <cfRule type="expression" dxfId="33" priority="18">
      <formula>$AZ$22="N"</formula>
    </cfRule>
    <cfRule type="expression" dxfId="32" priority="19">
      <formula>$AZ$22="H"</formula>
    </cfRule>
  </conditionalFormatting>
  <conditionalFormatting sqref="L28:BR28">
    <cfRule type="expression" dxfId="31" priority="27">
      <formula>#REF!=1</formula>
    </cfRule>
  </conditionalFormatting>
  <conditionalFormatting sqref="AB31">
    <cfRule type="expression" dxfId="30" priority="28">
      <formula>$AB$31=""</formula>
    </cfRule>
  </conditionalFormatting>
  <conditionalFormatting sqref="L34:AI35">
    <cfRule type="expression" dxfId="29" priority="13">
      <formula>$AZ$44=""</formula>
    </cfRule>
  </conditionalFormatting>
  <conditionalFormatting sqref="L34:AI35">
    <cfRule type="expression" dxfId="28" priority="12">
      <formula>$AZ$44=" "</formula>
    </cfRule>
  </conditionalFormatting>
  <conditionalFormatting sqref="L34:AI35">
    <cfRule type="expression" dxfId="27" priority="11">
      <formula>$AZ$44="　"</formula>
    </cfRule>
  </conditionalFormatting>
  <conditionalFormatting sqref="L34:AI35">
    <cfRule type="expression" dxfId="26" priority="10">
      <formula>$AZ$44="G"</formula>
    </cfRule>
  </conditionalFormatting>
  <conditionalFormatting sqref="AJ34:BF35">
    <cfRule type="expression" dxfId="25" priority="9">
      <formula>$AZ$44=""</formula>
    </cfRule>
  </conditionalFormatting>
  <conditionalFormatting sqref="AJ34:BF35">
    <cfRule type="expression" dxfId="24" priority="8">
      <formula>$AZ$44=" "</formula>
    </cfRule>
  </conditionalFormatting>
  <conditionalFormatting sqref="AJ34:BF35">
    <cfRule type="expression" dxfId="23" priority="7">
      <formula>$AZ$44="　"</formula>
    </cfRule>
  </conditionalFormatting>
  <conditionalFormatting sqref="AJ34:BF35">
    <cfRule type="expression" dxfId="22" priority="6">
      <formula>$AZ$44="N"</formula>
    </cfRule>
  </conditionalFormatting>
  <conditionalFormatting sqref="BG34:CE35">
    <cfRule type="expression" dxfId="21" priority="5">
      <formula>$AZ$44="H"</formula>
    </cfRule>
  </conditionalFormatting>
  <conditionalFormatting sqref="BG34:CE35">
    <cfRule type="expression" dxfId="20" priority="4">
      <formula>$AZ$44="G"</formula>
    </cfRule>
  </conditionalFormatting>
  <conditionalFormatting sqref="BG34:CE35">
    <cfRule type="expression" dxfId="19" priority="3">
      <formula>$AZ$44="R"</formula>
    </cfRule>
  </conditionalFormatting>
  <conditionalFormatting sqref="AZ22">
    <cfRule type="expression" dxfId="18" priority="2" stopIfTrue="1">
      <formula>AND(L22&lt;&gt;"",AZ22="")</formula>
    </cfRule>
  </conditionalFormatting>
  <dataValidations count="21">
    <dataValidation errorStyle="warning" imeMode="halfAlpha" allowBlank="1" showInputMessage="1" showErrorMessage="1" errorTitle="コード入力エラー" error="前年度５月１日現在の設置者別コードについては、数字コードで入力してください_x000a__x000a_1：学校法人　2：その他の法人　3：個人" sqref="BZ9:CH10"/>
    <dataValidation errorStyle="warning" imeMode="halfAlpha" allowBlank="1" showInputMessage="1" showErrorMessage="1" errorTitle="コード入力エラー" error="当年度５月１日現在の設置者別コードについては、数字コードで入力してください_x000a__x000a_1：学校法人　2：その他の法人　3：個人" sqref="CI9:CR10"/>
    <dataValidation imeMode="halfAlpha" allowBlank="1" showErrorMessage="1" sqref="BZ27:CF29"/>
    <dataValidation imeMode="halfAlpha" allowBlank="1" showErrorMessage="1" prompt="法人所在地と同じ場合は入力不要です" sqref="CJ27:CR29"/>
    <dataValidation errorStyle="warning" imeMode="halfAlpha" operator="greaterThanOrEqual" allowBlank="1" showInputMessage="1" showErrorMessage="1" errorTitle="入力エラー" error="整数で入力してください" sqref="CD25 CI25 CN25 BC32 BK32"/>
    <dataValidation imeMode="fullKatakana" allowBlank="1" showInputMessage="1" showErrorMessage="1" prompt="カタカナで入力し、姓と名の間は1文字空けてください_x000a__x000a_※役職名不要" sqref="AZ12 BJ12"/>
    <dataValidation allowBlank="1" showInputMessage="1" showErrorMessage="1" prompt="姓と名の間は1文字空けてください_x000a__x000a_※役職名不要" sqref="BZ22:BZ23 AZ14 BJ14 CI22:CI23"/>
    <dataValidation imeMode="fullKatakana" allowBlank="1" showInputMessage="1" showErrorMessage="1" prompt="カタカナで入力してください" sqref="L16"/>
    <dataValidation type="whole" errorStyle="warning" imeMode="halfAlpha" operator="greaterThanOrEqual" allowBlank="1" showInputMessage="1" showErrorMessage="1" errorTitle="入力エラー" error="整数で入力してください" promptTitle="幼稚園・認定こども園のみ入力" prompt="３歳～５歳の認可クラス数を入力してください" sqref="AY29">
      <formula1>0</formula1>
    </dataValidation>
    <dataValidation type="whole" errorStyle="warning" imeMode="halfAlpha" operator="greaterThanOrEqual" allowBlank="1" showInputMessage="1" showErrorMessage="1" errorTitle="入力エラー" error="整数で入力してください" sqref="L29 V29 AF29 AO29">
      <formula1>0</formula1>
    </dataValidation>
    <dataValidation imeMode="halfAlpha" allowBlank="1" showInputMessage="1" showErrorMessage="1" sqref="BZ74:CR74 BZ121:CR121 BZ6 AX65:BB68"/>
    <dataValidation type="whole" errorStyle="warning" imeMode="halfAlpha" operator="greaterThanOrEqual" allowBlank="1" showInputMessage="1" showErrorMessage="1" errorTitle="入力エラー" error="整数で入力してください" promptTitle="在籍生徒・園児数" prompt="当該年度の５月１日現在の人数を入力してください" sqref="BI29">
      <formula1>0</formula1>
    </dataValidation>
    <dataValidation imeMode="fullKatakana" allowBlank="1" showInputMessage="1" showErrorMessage="1" prompt="カタカナで入力してください_x000a__x000a_※役職名不要" sqref="AZ13 BI13:BK13"/>
    <dataValidation errorStyle="warning" imeMode="fullKatakana" allowBlank="1" showInputMessage="1" showErrorMessage="1" prompt="カタカナで入力してください" sqref="L12:AR13"/>
    <dataValidation allowBlank="1" showErrorMessage="1" sqref="BZ13:CR14"/>
    <dataValidation allowBlank="1" showInputMessage="1" showErrorMessage="1" prompt="都道府県名から入力してください_x000a__x000a_例：東京都千代田区富士見1-10-12" sqref="L19"/>
    <dataValidation errorStyle="warning" allowBlank="1" showErrorMessage="1" errorTitle="入力エラー" error="所在地区分は、数字コードで入力してください_x000a__x000a_法人所在地と学校所在地が_x000a_　1：異なる_x000a_　2：同じ" prompt="プルダウンから選択してください" sqref="BK25"/>
    <dataValidation errorStyle="warning" imeMode="halfAlpha" allowBlank="1" showInputMessage="1" showErrorMessage="1" errorTitle="入力エラー" error="元号は、数字コードで入力してください_x000a__x000a_1：明治　2：大正　3：昭和　4：平成　5：令和" prompt="プルダウンから選択してください" sqref="BZ25"/>
    <dataValidation errorStyle="warning" imeMode="halfAlpha" allowBlank="1" showErrorMessage="1" errorTitle="入力エラー" error="男女校種は数字コードで入力してください_x000a__x000a_1:男子校　2:女子校　3:男女共学" sqref="L31 AB31"/>
    <dataValidation errorStyle="warning" imeMode="halfAlpha" allowBlank="1" showInputMessage="1" showErrorMessage="1" errorTitle="入力エラー" error="元号は、数字コードで入力してください_x000a__x000a_3：昭和　4：平成　5：令和" sqref="AW32"/>
    <dataValidation type="list" imeMode="halfAlpha" allowBlank="1" sqref="AZ22:BF23">
      <formula1>"G"</formula1>
    </dataValidation>
  </dataValidations>
  <printOptions horizontalCentered="1"/>
  <pageMargins left="0.47244094488188981" right="0.39370078740157483" top="0.39370078740157483" bottom="0.39370078740157483" header="0" footer="0"/>
  <pageSetup paperSize="9" scale="61" fitToHeight="3" orientation="portrait" horizontalDpi="300" verticalDpi="300" r:id="rId1"/>
  <headerFooter alignWithMargins="0"/>
  <rowBreaks count="2" manualBreakCount="2">
    <brk id="68" min="3" max="95" man="1"/>
    <brk id="115" min="3" max="95" man="1"/>
  </rowBreaks>
  <drawing r:id="rId2"/>
  <extLst>
    <ext xmlns:x14="http://schemas.microsoft.com/office/spreadsheetml/2009/9/main" uri="{78C0D931-6437-407d-A8EE-F0AAD7539E65}">
      <x14:conditionalFormattings>
        <x14:conditionalFormatting xmlns:xm="http://schemas.microsoft.com/office/excel/2006/main">
          <x14:cfRule type="expression" priority="1" id="{DE75E40A-1B5B-490E-96BD-89F7644B67AA}">
            <xm:f>作業２!$F$74="０パンチ"</xm:f>
            <x14:dxf>
              <fill>
                <patternFill>
                  <bgColor theme="0" tint="-0.499984740745262"/>
                </patternFill>
              </fill>
            </x14:dxf>
          </x14:cfRule>
          <xm:sqref>BZ9:CH10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CZ190"/>
  <sheetViews>
    <sheetView showGridLines="0" view="pageBreakPreview" topLeftCell="C4" zoomScale="75" zoomScaleNormal="70" zoomScaleSheetLayoutView="75" zoomScalePageLayoutView="70" workbookViewId="0">
      <selection activeCell="BZ5" sqref="BZ5:CR5"/>
    </sheetView>
  </sheetViews>
  <sheetFormatPr defaultColWidth="1.6640625" defaultRowHeight="13.2" x14ac:dyDescent="0.2"/>
  <cols>
    <col min="1" max="1" width="2.33203125" style="4" hidden="1" customWidth="1"/>
    <col min="2" max="2" width="3.33203125" style="4" hidden="1" customWidth="1"/>
    <col min="3" max="3" width="0.77734375" style="4" customWidth="1"/>
    <col min="4" max="11" width="1.44140625" style="3" customWidth="1"/>
    <col min="12" max="44" width="1.6640625" style="3" customWidth="1"/>
    <col min="45" max="51" width="1.44140625" style="3" customWidth="1"/>
    <col min="52" max="58" width="1.6640625" style="3" customWidth="1"/>
    <col min="59" max="59" width="2.109375" style="3" customWidth="1"/>
    <col min="60" max="69" width="1.6640625" style="3" customWidth="1"/>
    <col min="70" max="70" width="2.44140625" style="3" customWidth="1"/>
    <col min="71" max="73" width="1.6640625" style="3" customWidth="1"/>
    <col min="74" max="74" width="2" style="3" customWidth="1"/>
    <col min="75" max="75" width="2.33203125" style="3" customWidth="1"/>
    <col min="76" max="76" width="1.6640625" style="3" customWidth="1"/>
    <col min="77" max="77" width="1.21875" style="3" customWidth="1"/>
    <col min="78" max="80" width="1.6640625" style="3" customWidth="1"/>
    <col min="81" max="81" width="2.21875" style="3" customWidth="1"/>
    <col min="82" max="82" width="1.6640625" style="3" customWidth="1"/>
    <col min="83" max="83" width="2" style="3" customWidth="1"/>
    <col min="84" max="85" width="1.6640625" style="3" customWidth="1"/>
    <col min="86" max="86" width="2" style="3" customWidth="1"/>
    <col min="87" max="87" width="1.6640625" style="3" customWidth="1"/>
    <col min="88" max="88" width="1.77734375" style="3" customWidth="1"/>
    <col min="89" max="91" width="1.6640625" style="3" customWidth="1"/>
    <col min="92" max="92" width="2" style="3" customWidth="1"/>
    <col min="93" max="96" width="1.6640625" style="3" customWidth="1"/>
    <col min="97" max="97" width="9.77734375" style="4" hidden="1" customWidth="1"/>
    <col min="98" max="16384" width="1.6640625" style="4"/>
  </cols>
  <sheetData>
    <row r="1" spans="1:97" ht="6.75" hidden="1" customHeight="1" x14ac:dyDescent="0.2">
      <c r="A1" s="2" t="s">
        <v>51</v>
      </c>
      <c r="B1" s="2">
        <v>430</v>
      </c>
    </row>
    <row r="2" spans="1:97" s="6" customFormat="1" ht="33" hidden="1" customHeight="1" x14ac:dyDescent="0.2">
      <c r="A2" s="16" t="s">
        <v>52</v>
      </c>
      <c r="D2" s="1064" t="s">
        <v>112</v>
      </c>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5"/>
      <c r="AT2" s="1065"/>
      <c r="AU2" s="1065"/>
      <c r="AV2" s="1065"/>
      <c r="AW2" s="1065"/>
      <c r="AX2" s="1065"/>
      <c r="AY2" s="1065"/>
      <c r="AZ2" s="1065"/>
      <c r="BA2" s="1065"/>
      <c r="BB2" s="1065"/>
      <c r="BC2" s="1065"/>
      <c r="BD2" s="1065"/>
      <c r="BE2" s="1065"/>
      <c r="BF2" s="1065"/>
      <c r="BG2" s="1065"/>
      <c r="BH2" s="1065"/>
      <c r="BI2" s="1065"/>
      <c r="BJ2" s="1065"/>
      <c r="BK2" s="1065"/>
      <c r="BL2" s="1065"/>
      <c r="BM2" s="1065"/>
      <c r="BN2" s="1065"/>
      <c r="BO2" s="1065"/>
      <c r="BP2" s="1065"/>
      <c r="BQ2" s="1065"/>
      <c r="BR2" s="1065"/>
      <c r="BS2" s="1065"/>
      <c r="BT2" s="1065"/>
      <c r="BU2" s="1065"/>
      <c r="BV2" s="1065"/>
      <c r="BW2" s="1065"/>
      <c r="BX2" s="1065"/>
      <c r="BY2" s="1065"/>
      <c r="BZ2" s="1065"/>
      <c r="CA2" s="1065"/>
      <c r="CB2" s="1065"/>
      <c r="CC2" s="1065"/>
      <c r="CD2" s="1065"/>
      <c r="CE2" s="1065"/>
      <c r="CF2" s="1065"/>
      <c r="CG2" s="1065"/>
      <c r="CH2" s="1065"/>
      <c r="CI2" s="1065"/>
      <c r="CJ2" s="1065"/>
      <c r="CK2" s="1065"/>
      <c r="CL2" s="1065"/>
      <c r="CM2" s="1065"/>
      <c r="CN2" s="1065"/>
      <c r="CO2" s="1065"/>
      <c r="CP2" s="1065"/>
      <c r="CQ2" s="1065"/>
      <c r="CR2" s="1066"/>
    </row>
    <row r="3" spans="1:97" hidden="1" x14ac:dyDescent="0.2"/>
    <row r="4" spans="1:97" ht="26.25" customHeight="1" x14ac:dyDescent="0.2">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Z4" s="1067" t="s">
        <v>33</v>
      </c>
      <c r="CA4" s="1067"/>
      <c r="CB4" s="1067"/>
      <c r="CC4" s="1067"/>
      <c r="CD4" s="1067"/>
      <c r="CE4" s="1067"/>
      <c r="CF4" s="1067"/>
      <c r="CG4" s="1067"/>
      <c r="CH4" s="1067"/>
      <c r="CI4" s="1067"/>
      <c r="CJ4" s="1067"/>
      <c r="CK4" s="1067"/>
      <c r="CL4" s="1067"/>
      <c r="CM4" s="1067"/>
      <c r="CN4" s="1067"/>
      <c r="CO4" s="1067"/>
      <c r="CP4" s="1067"/>
      <c r="CQ4" s="1067"/>
      <c r="CR4" s="1067"/>
    </row>
    <row r="5" spans="1:97" ht="24.75" customHeight="1" x14ac:dyDescent="0.2">
      <c r="AH5" s="1089" t="s">
        <v>3</v>
      </c>
      <c r="AI5" s="1089"/>
      <c r="AJ5" s="1089"/>
      <c r="AK5" s="1089"/>
      <c r="AL5" s="1089"/>
      <c r="AM5" s="1089"/>
      <c r="AN5" s="1089"/>
      <c r="AO5" s="1089"/>
      <c r="AP5" s="1089"/>
      <c r="AQ5" s="1089"/>
      <c r="AR5" s="1089"/>
      <c r="AS5" s="1089"/>
      <c r="AT5" s="1089"/>
      <c r="AU5" s="1089"/>
      <c r="AV5" s="1089"/>
      <c r="AW5" s="1089"/>
      <c r="AX5" s="1089"/>
      <c r="AY5" s="1089"/>
      <c r="AZ5" s="1089"/>
      <c r="BA5" s="1089"/>
      <c r="BB5" s="1089"/>
      <c r="BC5" s="1089"/>
      <c r="BD5" s="1089"/>
      <c r="BE5" s="1089"/>
      <c r="BF5" s="1089"/>
      <c r="BG5" s="1089"/>
      <c r="BH5" s="1089"/>
      <c r="BI5" s="1089"/>
      <c r="BJ5" s="1089"/>
      <c r="BK5" s="1089"/>
      <c r="BL5" s="1089"/>
      <c r="BM5" s="1089"/>
      <c r="BN5" s="1089"/>
      <c r="BO5" s="249"/>
      <c r="BZ5" s="1068" t="s">
        <v>0</v>
      </c>
      <c r="CA5" s="1069"/>
      <c r="CB5" s="1069"/>
      <c r="CC5" s="1069"/>
      <c r="CD5" s="1069"/>
      <c r="CE5" s="1069"/>
      <c r="CF5" s="1069"/>
      <c r="CG5" s="1069"/>
      <c r="CH5" s="1069"/>
      <c r="CI5" s="1069"/>
      <c r="CJ5" s="1069"/>
      <c r="CK5" s="1069"/>
      <c r="CL5" s="1069"/>
      <c r="CM5" s="1069"/>
      <c r="CN5" s="1069"/>
      <c r="CO5" s="1069"/>
      <c r="CP5" s="1069"/>
      <c r="CQ5" s="1069"/>
      <c r="CR5" s="1070"/>
    </row>
    <row r="6" spans="1:97" ht="39" customHeight="1" x14ac:dyDescent="0.25">
      <c r="E6" s="21"/>
      <c r="F6" s="21"/>
      <c r="G6" s="21"/>
      <c r="H6" s="21"/>
      <c r="I6" s="21"/>
      <c r="J6" s="21"/>
      <c r="K6" s="21"/>
      <c r="L6" s="7"/>
      <c r="M6" s="21"/>
      <c r="N6" s="21"/>
      <c r="O6" s="21"/>
      <c r="P6" s="21"/>
      <c r="Q6" s="21"/>
      <c r="R6" s="21"/>
      <c r="S6" s="21"/>
      <c r="T6" s="21"/>
      <c r="U6" s="21"/>
      <c r="V6" s="21"/>
      <c r="W6" s="21"/>
      <c r="X6" s="21"/>
      <c r="Y6" s="21"/>
      <c r="Z6" s="21"/>
      <c r="AI6" s="248"/>
      <c r="AJ6" s="248"/>
      <c r="AK6" s="785" t="s">
        <v>478</v>
      </c>
      <c r="AL6" s="785"/>
      <c r="AM6" s="786" t="s">
        <v>496</v>
      </c>
      <c r="AN6" s="786"/>
      <c r="AO6" s="786"/>
      <c r="AP6" s="786"/>
      <c r="AQ6" s="786"/>
      <c r="AR6" s="786"/>
      <c r="AS6" s="786"/>
      <c r="AT6" s="786"/>
      <c r="AU6" s="786"/>
      <c r="AV6" s="786"/>
      <c r="AW6" s="786"/>
      <c r="AX6" s="786"/>
      <c r="AY6" s="786"/>
      <c r="AZ6" s="786"/>
      <c r="BA6" s="786"/>
      <c r="BB6" s="786"/>
      <c r="BC6" s="786"/>
      <c r="BD6" s="786"/>
      <c r="BE6" s="786"/>
      <c r="BF6" s="786"/>
      <c r="BG6" s="786"/>
      <c r="BH6" s="786"/>
      <c r="BI6" s="786"/>
      <c r="BJ6" s="785" t="s">
        <v>479</v>
      </c>
      <c r="BK6" s="785"/>
      <c r="BL6" s="248"/>
      <c r="BM6" s="248"/>
      <c r="BN6" s="248"/>
      <c r="BO6" s="249"/>
      <c r="BX6" s="21"/>
      <c r="BY6" s="22"/>
      <c r="BZ6" s="1091"/>
      <c r="CA6" s="1092"/>
      <c r="CB6" s="1092"/>
      <c r="CC6" s="1092"/>
      <c r="CD6" s="1092"/>
      <c r="CE6" s="1092"/>
      <c r="CF6" s="1092"/>
      <c r="CG6" s="1092"/>
      <c r="CH6" s="1092"/>
      <c r="CI6" s="1092"/>
      <c r="CJ6" s="1092"/>
      <c r="CK6" s="1092"/>
      <c r="CL6" s="1092"/>
      <c r="CM6" s="1092"/>
      <c r="CN6" s="1092"/>
      <c r="CO6" s="1092"/>
      <c r="CP6" s="1092"/>
      <c r="CQ6" s="1092"/>
      <c r="CR6" s="1093"/>
    </row>
    <row r="7" spans="1:97" ht="7.5" customHeight="1" thickBot="1" x14ac:dyDescent="0.25"/>
    <row r="8" spans="1:97" ht="24.75" customHeight="1" thickTop="1" x14ac:dyDescent="0.2">
      <c r="AH8" s="578" t="s">
        <v>592</v>
      </c>
      <c r="AI8" s="578"/>
      <c r="AJ8" s="578"/>
      <c r="AK8" s="578"/>
      <c r="AL8" s="578"/>
      <c r="AM8" s="578"/>
      <c r="AN8" s="578"/>
      <c r="AO8" s="578"/>
      <c r="AP8" s="578"/>
      <c r="AQ8" s="578"/>
      <c r="AR8" s="578"/>
      <c r="AS8" s="578"/>
      <c r="AT8" s="578"/>
      <c r="AU8" s="578"/>
      <c r="AV8" s="578"/>
      <c r="AW8" s="578"/>
      <c r="AX8" s="578"/>
      <c r="AY8" s="578"/>
      <c r="AZ8" s="578"/>
      <c r="BA8" s="578"/>
      <c r="BB8" s="578"/>
      <c r="BC8" s="578"/>
      <c r="BD8" s="578"/>
      <c r="BE8" s="578"/>
      <c r="BF8" s="578"/>
      <c r="BG8" s="578"/>
      <c r="BH8" s="578"/>
      <c r="BI8" s="578"/>
      <c r="BJ8" s="578"/>
      <c r="BK8" s="578"/>
      <c r="BL8" s="578"/>
      <c r="BM8" s="578"/>
      <c r="BN8" s="578"/>
      <c r="BS8" s="1071" t="s">
        <v>37</v>
      </c>
      <c r="BT8" s="1072"/>
      <c r="BU8" s="1072"/>
      <c r="BV8" s="1072"/>
      <c r="BW8" s="1072"/>
      <c r="BX8" s="1072"/>
      <c r="BY8" s="1073"/>
      <c r="BZ8" s="1080" t="s">
        <v>56</v>
      </c>
      <c r="CA8" s="1081"/>
      <c r="CB8" s="1081"/>
      <c r="CC8" s="1081"/>
      <c r="CD8" s="1081"/>
      <c r="CE8" s="1081"/>
      <c r="CF8" s="1081"/>
      <c r="CG8" s="1081"/>
      <c r="CH8" s="1082"/>
      <c r="CI8" s="1080" t="s">
        <v>57</v>
      </c>
      <c r="CJ8" s="1081"/>
      <c r="CK8" s="1081"/>
      <c r="CL8" s="1081"/>
      <c r="CM8" s="1081"/>
      <c r="CN8" s="1081"/>
      <c r="CO8" s="1081"/>
      <c r="CP8" s="1081"/>
      <c r="CQ8" s="1081"/>
      <c r="CR8" s="1083"/>
      <c r="CS8" s="4" t="s">
        <v>112</v>
      </c>
    </row>
    <row r="9" spans="1:97" ht="19.5" customHeight="1" x14ac:dyDescent="0.2">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1090" t="str">
        <f ca="1">CONCATENATE("（ ",作業２!C56," ",作業２!C49," 年 5 月 1 日現在 ）" )</f>
        <v>（ 令和 6 年 5 月 1 日現在 ）</v>
      </c>
      <c r="AI9" s="1090"/>
      <c r="AJ9" s="1090"/>
      <c r="AK9" s="1090"/>
      <c r="AL9" s="1090"/>
      <c r="AM9" s="1090"/>
      <c r="AN9" s="1090"/>
      <c r="AO9" s="1090"/>
      <c r="AP9" s="1090"/>
      <c r="AQ9" s="1090"/>
      <c r="AR9" s="1090"/>
      <c r="AS9" s="1090"/>
      <c r="AT9" s="1090"/>
      <c r="AU9" s="1090"/>
      <c r="AV9" s="1090"/>
      <c r="AW9" s="1090"/>
      <c r="AX9" s="1090"/>
      <c r="AY9" s="1090"/>
      <c r="AZ9" s="1090"/>
      <c r="BA9" s="1090"/>
      <c r="BB9" s="1090"/>
      <c r="BC9" s="1090"/>
      <c r="BD9" s="1090"/>
      <c r="BE9" s="1090"/>
      <c r="BF9" s="1090"/>
      <c r="BG9" s="1090"/>
      <c r="BH9" s="1090"/>
      <c r="BI9" s="1090"/>
      <c r="BJ9" s="1090"/>
      <c r="BK9" s="1090"/>
      <c r="BL9" s="1090"/>
      <c r="BM9" s="1090"/>
      <c r="BN9" s="1090"/>
      <c r="BP9" s="23"/>
      <c r="BQ9" s="9"/>
      <c r="BR9" s="9"/>
      <c r="BS9" s="1074"/>
      <c r="BT9" s="1075"/>
      <c r="BU9" s="1075"/>
      <c r="BV9" s="1075"/>
      <c r="BW9" s="1075"/>
      <c r="BX9" s="1075"/>
      <c r="BY9" s="1076"/>
      <c r="BZ9" s="1084" t="str">
        <f ca="1">IF(RIGHT(作業２!G68,2)="以降","",IF(作業２!G30="学校法人",1,IF(作業２!G30="その他の法人",2,IF(作業２!G30="個人",3,IF(作業２!G30="新設のため該当なし",IF(作業２!G68="以前",'3園目印刷'!CI9,""),"")))))</f>
        <v/>
      </c>
      <c r="CA9" s="1085"/>
      <c r="CB9" s="1085"/>
      <c r="CC9" s="1085"/>
      <c r="CD9" s="1085"/>
      <c r="CE9" s="1085"/>
      <c r="CF9" s="1085"/>
      <c r="CG9" s="1085"/>
      <c r="CH9" s="1086"/>
      <c r="CI9" s="1084">
        <v>2</v>
      </c>
      <c r="CJ9" s="1085"/>
      <c r="CK9" s="1085"/>
      <c r="CL9" s="1085"/>
      <c r="CM9" s="1085"/>
      <c r="CN9" s="1085"/>
      <c r="CO9" s="1085"/>
      <c r="CP9" s="1085"/>
      <c r="CQ9" s="1085"/>
      <c r="CR9" s="1088"/>
    </row>
    <row r="10" spans="1:97" ht="11.25" customHeight="1" x14ac:dyDescent="0.2">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BP10" s="9"/>
      <c r="BQ10" s="9"/>
      <c r="BR10" s="9"/>
      <c r="BS10" s="1074"/>
      <c r="BT10" s="1075"/>
      <c r="BU10" s="1075"/>
      <c r="BV10" s="1075"/>
      <c r="BW10" s="1075"/>
      <c r="BX10" s="1075"/>
      <c r="BY10" s="1076"/>
      <c r="BZ10" s="1087"/>
      <c r="CA10" s="1085"/>
      <c r="CB10" s="1085"/>
      <c r="CC10" s="1085"/>
      <c r="CD10" s="1085"/>
      <c r="CE10" s="1085"/>
      <c r="CF10" s="1085"/>
      <c r="CG10" s="1085"/>
      <c r="CH10" s="1086"/>
      <c r="CI10" s="1087"/>
      <c r="CJ10" s="1085"/>
      <c r="CK10" s="1085"/>
      <c r="CL10" s="1085"/>
      <c r="CM10" s="1085"/>
      <c r="CN10" s="1085"/>
      <c r="CO10" s="1085"/>
      <c r="CP10" s="1085"/>
      <c r="CQ10" s="1085"/>
      <c r="CR10" s="1088"/>
    </row>
    <row r="11" spans="1:97" ht="17.25" customHeight="1" thickBot="1" x14ac:dyDescent="0.25">
      <c r="D11" s="11" t="s">
        <v>491</v>
      </c>
      <c r="BD11" s="10"/>
      <c r="BP11" s="9"/>
      <c r="BQ11" s="9"/>
      <c r="BR11" s="9"/>
      <c r="BS11" s="1077"/>
      <c r="BT11" s="1078"/>
      <c r="BU11" s="1078"/>
      <c r="BV11" s="1078"/>
      <c r="BW11" s="1078"/>
      <c r="BX11" s="1078"/>
      <c r="BY11" s="1079"/>
      <c r="BZ11" s="244" t="s">
        <v>50</v>
      </c>
      <c r="CA11" s="245"/>
      <c r="CB11" s="245"/>
      <c r="CC11" s="245"/>
      <c r="CD11" s="245"/>
      <c r="CE11" s="245"/>
      <c r="CF11" s="245"/>
      <c r="CG11" s="245"/>
      <c r="CH11" s="245"/>
      <c r="CI11" s="245"/>
      <c r="CJ11" s="245"/>
      <c r="CK11" s="245"/>
      <c r="CL11" s="245"/>
      <c r="CM11" s="245"/>
      <c r="CN11" s="245"/>
      <c r="CO11" s="245"/>
      <c r="CP11" s="245"/>
      <c r="CQ11" s="245"/>
      <c r="CR11" s="246"/>
    </row>
    <row r="12" spans="1:97" s="23" customFormat="1" ht="15" customHeight="1" thickTop="1" x14ac:dyDescent="0.2">
      <c r="D12" s="787" t="s">
        <v>14</v>
      </c>
      <c r="E12" s="788"/>
      <c r="F12" s="788"/>
      <c r="G12" s="788"/>
      <c r="H12" s="788"/>
      <c r="I12" s="788"/>
      <c r="J12" s="788"/>
      <c r="K12" s="789"/>
      <c r="L12" s="790" t="str">
        <f>IF((IFERROR((SEARCH("コドモエン",(IF(作業２!G78&gt;1,CONCATENATE(作業１!F6," ",作業１!G6," ",作業２!G9),IF(作業２!G78=1,CONCATENATE(作業１!F6," ",作業１!G6),""))),1)),0))&gt;0,(IF(作業２!G78&gt;1,CONCATENATE(作業１!F6," ",作業１!G6," ",作業２!G9),IF(作業２!G78=1,CONCATENATE(作業１!F6," ",作業１!G6),""))),( IF(作業２!G78&gt;1,CONCATENATE(作業１!F6," ",作業１!G6," ニンテイコドモエン ",作業２!G9),IF(作業２!G78=1,CONCATENATE(作業１!F6," ",作業１!G6),""))))</f>
        <v/>
      </c>
      <c r="M12" s="791"/>
      <c r="N12" s="791"/>
      <c r="O12" s="791"/>
      <c r="P12" s="791"/>
      <c r="Q12" s="791"/>
      <c r="R12" s="791"/>
      <c r="S12" s="791"/>
      <c r="T12" s="791"/>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2"/>
      <c r="AS12" s="796" t="s">
        <v>14</v>
      </c>
      <c r="AT12" s="788"/>
      <c r="AU12" s="788"/>
      <c r="AV12" s="788"/>
      <c r="AW12" s="788"/>
      <c r="AX12" s="788"/>
      <c r="AY12" s="789"/>
      <c r="AZ12" s="798" t="s">
        <v>503</v>
      </c>
      <c r="BA12" s="799"/>
      <c r="BB12" s="799"/>
      <c r="BC12" s="799"/>
      <c r="BD12" s="799"/>
      <c r="BE12" s="799"/>
      <c r="BF12" s="799"/>
      <c r="BG12" s="799"/>
      <c r="BH12" s="799"/>
      <c r="BI12" s="800"/>
      <c r="BJ12" s="1539" t="s">
        <v>504</v>
      </c>
      <c r="BK12" s="799"/>
      <c r="BL12" s="799"/>
      <c r="BM12" s="799"/>
      <c r="BN12" s="799"/>
      <c r="BO12" s="799"/>
      <c r="BP12" s="799"/>
      <c r="BQ12" s="799"/>
      <c r="BR12" s="801"/>
      <c r="BS12" s="673" t="s">
        <v>25</v>
      </c>
      <c r="BT12" s="674"/>
      <c r="BU12" s="674"/>
      <c r="BV12" s="674"/>
      <c r="BW12" s="674"/>
      <c r="BX12" s="674"/>
      <c r="BY12" s="674"/>
      <c r="BZ12" s="1543" t="s">
        <v>9</v>
      </c>
      <c r="CA12" s="602"/>
      <c r="CB12" s="602"/>
      <c r="CC12" s="602"/>
      <c r="CD12" s="602" t="s">
        <v>4</v>
      </c>
      <c r="CE12" s="602"/>
      <c r="CF12" s="602"/>
      <c r="CG12" s="602"/>
      <c r="CH12" s="602"/>
      <c r="CI12" s="602" t="s">
        <v>5</v>
      </c>
      <c r="CJ12" s="602"/>
      <c r="CK12" s="602"/>
      <c r="CL12" s="602"/>
      <c r="CM12" s="602"/>
      <c r="CN12" s="602" t="s">
        <v>6</v>
      </c>
      <c r="CO12" s="602"/>
      <c r="CP12" s="602"/>
      <c r="CQ12" s="602"/>
      <c r="CR12" s="604"/>
    </row>
    <row r="13" spans="1:97" s="23" customFormat="1" ht="34.5" customHeight="1" x14ac:dyDescent="0.2">
      <c r="D13" s="609"/>
      <c r="E13" s="610"/>
      <c r="F13" s="610"/>
      <c r="G13" s="610"/>
      <c r="H13" s="610"/>
      <c r="I13" s="610"/>
      <c r="J13" s="610"/>
      <c r="K13" s="611"/>
      <c r="L13" s="793"/>
      <c r="M13" s="794"/>
      <c r="N13" s="794"/>
      <c r="O13" s="794"/>
      <c r="P13" s="794"/>
      <c r="Q13" s="794"/>
      <c r="R13" s="794"/>
      <c r="S13" s="794"/>
      <c r="T13" s="79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5"/>
      <c r="AS13" s="659"/>
      <c r="AT13" s="610"/>
      <c r="AU13" s="610"/>
      <c r="AV13" s="610"/>
      <c r="AW13" s="610"/>
      <c r="AX13" s="610"/>
      <c r="AY13" s="611"/>
      <c r="AZ13" s="1115" t="str">
        <f>IF(L14="","",作業１!F8)</f>
        <v/>
      </c>
      <c r="BA13" s="1116"/>
      <c r="BB13" s="1116"/>
      <c r="BC13" s="1116"/>
      <c r="BD13" s="1116"/>
      <c r="BE13" s="1116"/>
      <c r="BF13" s="1116"/>
      <c r="BG13" s="1116"/>
      <c r="BH13" s="1116"/>
      <c r="BI13" s="1117"/>
      <c r="BJ13" s="1118" t="str">
        <f>IF(L14="","",作業１!F10)</f>
        <v/>
      </c>
      <c r="BK13" s="1116"/>
      <c r="BL13" s="1116"/>
      <c r="BM13" s="1116"/>
      <c r="BN13" s="1116"/>
      <c r="BO13" s="1116"/>
      <c r="BP13" s="1116"/>
      <c r="BQ13" s="1116"/>
      <c r="BR13" s="1119"/>
      <c r="BS13" s="675"/>
      <c r="BT13" s="676"/>
      <c r="BU13" s="676"/>
      <c r="BV13" s="676"/>
      <c r="BW13" s="676"/>
      <c r="BX13" s="676"/>
      <c r="BY13" s="676"/>
      <c r="BZ13" s="202"/>
      <c r="CA13" s="203"/>
      <c r="CB13" s="203"/>
      <c r="CC13" s="203"/>
      <c r="CD13" s="204"/>
      <c r="CE13" s="204"/>
      <c r="CF13" s="204"/>
      <c r="CG13" s="204"/>
      <c r="CH13" s="204"/>
      <c r="CI13" s="204"/>
      <c r="CJ13" s="204"/>
      <c r="CK13" s="204"/>
      <c r="CL13" s="204"/>
      <c r="CM13" s="204"/>
      <c r="CN13" s="204"/>
      <c r="CO13" s="204"/>
      <c r="CP13" s="204"/>
      <c r="CQ13" s="204"/>
      <c r="CR13" s="205"/>
    </row>
    <row r="14" spans="1:97" s="23" customFormat="1" ht="17.25" customHeight="1" x14ac:dyDescent="0.2">
      <c r="D14" s="1100" t="s">
        <v>529</v>
      </c>
      <c r="E14" s="1101"/>
      <c r="F14" s="1101"/>
      <c r="G14" s="1101"/>
      <c r="H14" s="1101"/>
      <c r="I14" s="1101"/>
      <c r="J14" s="1101"/>
      <c r="K14" s="1102"/>
      <c r="L14" s="1094" t="str">
        <f>IF((IFERROR((SEARCH("こども園",(IF(作業２!G78&gt;1,CONCATENATE(作業１!F7," ",作業１!G7," ",作業２!G10),IF(作業２!G78=1,CONCATENATE(作業１!F7," ",作業１!G7),""))),1)),0))&gt;0,(IF(作業２!G78&gt;1,CONCATENATE(作業１!F7," ",作業１!G7," ",作業２!G10),IF(作業２!G78=1,CONCATENATE(作業１!F7," ",作業１!G7),""))),(IF(作業２!G78&gt;1,CONCATENATE(作業１!F7," ",作業１!G7," 認定こども園 ",作業２!G10),IF(作業２!G78=1,CONCATENATE(作業１!F7," ",作業１!G7),""))))</f>
        <v/>
      </c>
      <c r="M14" s="1095"/>
      <c r="N14" s="1095"/>
      <c r="O14" s="1095"/>
      <c r="P14" s="1095"/>
      <c r="Q14" s="1095"/>
      <c r="R14" s="1095"/>
      <c r="S14" s="1095"/>
      <c r="T14" s="1095"/>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6"/>
      <c r="AS14" s="763" t="s">
        <v>13</v>
      </c>
      <c r="AT14" s="764"/>
      <c r="AU14" s="764"/>
      <c r="AV14" s="764"/>
      <c r="AW14" s="764"/>
      <c r="AX14" s="764"/>
      <c r="AY14" s="765"/>
      <c r="AZ14" s="1551" t="s">
        <v>436</v>
      </c>
      <c r="BA14" s="1552"/>
      <c r="BB14" s="1552"/>
      <c r="BC14" s="1552"/>
      <c r="BD14" s="1552"/>
      <c r="BE14" s="1552"/>
      <c r="BF14" s="1552"/>
      <c r="BG14" s="1552"/>
      <c r="BH14" s="1552"/>
      <c r="BI14" s="1553"/>
      <c r="BJ14" s="1554" t="s">
        <v>124</v>
      </c>
      <c r="BK14" s="1552"/>
      <c r="BL14" s="1552"/>
      <c r="BM14" s="1552"/>
      <c r="BN14" s="1552"/>
      <c r="BO14" s="1552"/>
      <c r="BP14" s="1552"/>
      <c r="BQ14" s="1552"/>
      <c r="BR14" s="1555"/>
      <c r="BS14" s="760"/>
      <c r="BT14" s="761"/>
      <c r="BU14" s="761"/>
      <c r="BV14" s="761"/>
      <c r="BW14" s="761"/>
      <c r="BX14" s="761"/>
      <c r="BY14" s="761"/>
      <c r="BZ14" s="755" t="str">
        <f>CONCATENATE(作業２!D62,"　",作業２!D63,"　",作業２!D64,"　",作業２!D65,"　",作業２!D66)</f>
        <v>3.昭和　4.平成　5.令和　　</v>
      </c>
      <c r="CA14" s="756"/>
      <c r="CB14" s="756"/>
      <c r="CC14" s="756"/>
      <c r="CD14" s="756"/>
      <c r="CE14" s="756"/>
      <c r="CF14" s="756"/>
      <c r="CG14" s="756"/>
      <c r="CH14" s="756"/>
      <c r="CI14" s="756"/>
      <c r="CJ14" s="756"/>
      <c r="CK14" s="756"/>
      <c r="CL14" s="756"/>
      <c r="CM14" s="756"/>
      <c r="CN14" s="756"/>
      <c r="CO14" s="756"/>
      <c r="CP14" s="756"/>
      <c r="CQ14" s="756"/>
      <c r="CR14" s="757"/>
    </row>
    <row r="15" spans="1:97" s="23" customFormat="1" ht="39.75" customHeight="1" x14ac:dyDescent="0.2">
      <c r="D15" s="1103"/>
      <c r="E15" s="1104"/>
      <c r="F15" s="1104"/>
      <c r="G15" s="1104"/>
      <c r="H15" s="1104"/>
      <c r="I15" s="1104"/>
      <c r="J15" s="1104"/>
      <c r="K15" s="1105"/>
      <c r="L15" s="1097"/>
      <c r="M15" s="1098"/>
      <c r="N15" s="1098"/>
      <c r="O15" s="1098"/>
      <c r="P15" s="1098"/>
      <c r="Q15" s="1098"/>
      <c r="R15" s="1098"/>
      <c r="S15" s="1098"/>
      <c r="T15" s="1098"/>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9"/>
      <c r="AS15" s="766"/>
      <c r="AT15" s="767"/>
      <c r="AU15" s="767"/>
      <c r="AV15" s="767"/>
      <c r="AW15" s="767"/>
      <c r="AX15" s="767"/>
      <c r="AY15" s="768"/>
      <c r="AZ15" s="810" t="str">
        <f>IF(L14="","",作業１!F9)</f>
        <v/>
      </c>
      <c r="BA15" s="811"/>
      <c r="BB15" s="811"/>
      <c r="BC15" s="811"/>
      <c r="BD15" s="811"/>
      <c r="BE15" s="811"/>
      <c r="BF15" s="811"/>
      <c r="BG15" s="811"/>
      <c r="BH15" s="811"/>
      <c r="BI15" s="812"/>
      <c r="BJ15" s="813" t="str">
        <f>IF(L14="","",作業１!F11)</f>
        <v/>
      </c>
      <c r="BK15" s="811"/>
      <c r="BL15" s="811"/>
      <c r="BM15" s="811"/>
      <c r="BN15" s="811"/>
      <c r="BO15" s="811"/>
      <c r="BP15" s="811"/>
      <c r="BQ15" s="811"/>
      <c r="BR15" s="1556"/>
      <c r="BS15" s="673" t="s">
        <v>493</v>
      </c>
      <c r="BT15" s="674"/>
      <c r="BU15" s="674"/>
      <c r="BV15" s="674"/>
      <c r="BW15" s="674"/>
      <c r="BX15" s="674"/>
      <c r="BY15" s="758"/>
      <c r="BZ15" s="1107" t="str">
        <f>IF(作業２!G13="","",作業２!G13)</f>
        <v/>
      </c>
      <c r="CA15" s="1107"/>
      <c r="CB15" s="1107"/>
      <c r="CC15" s="1107"/>
      <c r="CD15" s="1107"/>
      <c r="CE15" s="1107"/>
      <c r="CF15" s="1107"/>
      <c r="CG15" s="1107"/>
      <c r="CH15" s="1107"/>
      <c r="CI15" s="1107"/>
      <c r="CJ15" s="1107"/>
      <c r="CK15" s="1107"/>
      <c r="CL15" s="1107"/>
      <c r="CM15" s="1107"/>
      <c r="CN15" s="1107"/>
      <c r="CO15" s="1107"/>
      <c r="CP15" s="1107"/>
      <c r="CQ15" s="1107"/>
      <c r="CR15" s="1108"/>
    </row>
    <row r="16" spans="1:97" s="23" customFormat="1" ht="30" customHeight="1" x14ac:dyDescent="0.2">
      <c r="D16" s="663" t="s">
        <v>14</v>
      </c>
      <c r="E16" s="621"/>
      <c r="F16" s="621"/>
      <c r="G16" s="621"/>
      <c r="H16" s="621"/>
      <c r="I16" s="621"/>
      <c r="J16" s="621"/>
      <c r="K16" s="622"/>
      <c r="L16" s="1094" t="str">
        <f>IFERROR(CONCATENATE(作業２!G14,作業２!G16),"")</f>
        <v/>
      </c>
      <c r="M16" s="1095"/>
      <c r="N16" s="1095"/>
      <c r="O16" s="1095"/>
      <c r="P16" s="1095"/>
      <c r="Q16" s="1095"/>
      <c r="R16" s="1095"/>
      <c r="S16" s="1095"/>
      <c r="T16" s="1095"/>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c r="AT16" s="1095"/>
      <c r="AU16" s="1095"/>
      <c r="AV16" s="1095"/>
      <c r="AW16" s="1095"/>
      <c r="AX16" s="1095"/>
      <c r="AY16" s="1095"/>
      <c r="AZ16" s="1095"/>
      <c r="BA16" s="1095"/>
      <c r="BB16" s="1095"/>
      <c r="BC16" s="1095"/>
      <c r="BD16" s="1095"/>
      <c r="BE16" s="1095"/>
      <c r="BF16" s="1095"/>
      <c r="BG16" s="1095"/>
      <c r="BH16" s="1095"/>
      <c r="BI16" s="1095"/>
      <c r="BJ16" s="1095"/>
      <c r="BK16" s="1095"/>
      <c r="BL16" s="1095"/>
      <c r="BM16" s="1095"/>
      <c r="BN16" s="1095"/>
      <c r="BO16" s="1095"/>
      <c r="BP16" s="1095"/>
      <c r="BQ16" s="1095"/>
      <c r="BR16" s="1096"/>
      <c r="BS16" s="760"/>
      <c r="BT16" s="761"/>
      <c r="BU16" s="761"/>
      <c r="BV16" s="761"/>
      <c r="BW16" s="761"/>
      <c r="BX16" s="761"/>
      <c r="BY16" s="762"/>
      <c r="BZ16" s="1110"/>
      <c r="CA16" s="1110"/>
      <c r="CB16" s="1110"/>
      <c r="CC16" s="1110"/>
      <c r="CD16" s="1110"/>
      <c r="CE16" s="1110"/>
      <c r="CF16" s="1110"/>
      <c r="CG16" s="1110"/>
      <c r="CH16" s="1110"/>
      <c r="CI16" s="1110"/>
      <c r="CJ16" s="1110"/>
      <c r="CK16" s="1110"/>
      <c r="CL16" s="1110"/>
      <c r="CM16" s="1110"/>
      <c r="CN16" s="1110"/>
      <c r="CO16" s="1110"/>
      <c r="CP16" s="1110"/>
      <c r="CQ16" s="1110"/>
      <c r="CR16" s="1111"/>
    </row>
    <row r="17" spans="4:96" s="23" customFormat="1" ht="9.75" customHeight="1" x14ac:dyDescent="0.2">
      <c r="D17" s="1112"/>
      <c r="E17" s="1113"/>
      <c r="F17" s="1113"/>
      <c r="G17" s="1113"/>
      <c r="H17" s="1113"/>
      <c r="I17" s="1113"/>
      <c r="J17" s="1113"/>
      <c r="K17" s="1114"/>
      <c r="L17" s="1097"/>
      <c r="M17" s="1098"/>
      <c r="N17" s="1098"/>
      <c r="O17" s="1098"/>
      <c r="P17" s="1098"/>
      <c r="Q17" s="1098"/>
      <c r="R17" s="1098"/>
      <c r="S17" s="1098"/>
      <c r="T17" s="1098"/>
      <c r="U17" s="1098"/>
      <c r="V17" s="1098"/>
      <c r="W17" s="1098"/>
      <c r="X17" s="1098"/>
      <c r="Y17" s="1098"/>
      <c r="Z17" s="1098"/>
      <c r="AA17" s="1098"/>
      <c r="AB17" s="1098"/>
      <c r="AC17" s="1098"/>
      <c r="AD17" s="1098"/>
      <c r="AE17" s="1098"/>
      <c r="AF17" s="1098"/>
      <c r="AG17" s="1098"/>
      <c r="AH17" s="1098"/>
      <c r="AI17" s="1098"/>
      <c r="AJ17" s="1098"/>
      <c r="AK17" s="1098"/>
      <c r="AL17" s="1098"/>
      <c r="AM17" s="1098"/>
      <c r="AN17" s="1098"/>
      <c r="AO17" s="1098"/>
      <c r="AP17" s="1098"/>
      <c r="AQ17" s="1098"/>
      <c r="AR17" s="1098"/>
      <c r="AS17" s="1098"/>
      <c r="AT17" s="1098"/>
      <c r="AU17" s="1098"/>
      <c r="AV17" s="1098"/>
      <c r="AW17" s="1098"/>
      <c r="AX17" s="1098"/>
      <c r="AY17" s="1098"/>
      <c r="AZ17" s="1098"/>
      <c r="BA17" s="1098"/>
      <c r="BB17" s="1098"/>
      <c r="BC17" s="1098"/>
      <c r="BD17" s="1098"/>
      <c r="BE17" s="1098"/>
      <c r="BF17" s="1098"/>
      <c r="BG17" s="1098"/>
      <c r="BH17" s="1098"/>
      <c r="BI17" s="1098"/>
      <c r="BJ17" s="1098"/>
      <c r="BK17" s="1098"/>
      <c r="BL17" s="1098"/>
      <c r="BM17" s="1098"/>
      <c r="BN17" s="1098"/>
      <c r="BO17" s="1098"/>
      <c r="BP17" s="1098"/>
      <c r="BQ17" s="1098"/>
      <c r="BR17" s="1099"/>
      <c r="BS17" s="673" t="s">
        <v>588</v>
      </c>
      <c r="BT17" s="621"/>
      <c r="BU17" s="621"/>
      <c r="BV17" s="621"/>
      <c r="BW17" s="621"/>
      <c r="BX17" s="621"/>
      <c r="BY17" s="622"/>
      <c r="BZ17" s="727" t="s">
        <v>7</v>
      </c>
      <c r="CA17" s="729"/>
      <c r="CB17" s="729"/>
      <c r="CC17" s="729"/>
      <c r="CD17" s="729"/>
      <c r="CE17" s="729" t="s">
        <v>8</v>
      </c>
      <c r="CF17" s="729"/>
      <c r="CG17" s="729"/>
      <c r="CH17" s="729"/>
      <c r="CI17" s="729"/>
      <c r="CJ17" s="729"/>
      <c r="CK17" s="729"/>
      <c r="CL17" s="729"/>
      <c r="CM17" s="1440"/>
      <c r="CN17" s="1440"/>
      <c r="CO17" s="1440"/>
      <c r="CP17" s="1440"/>
      <c r="CQ17" s="1440"/>
      <c r="CR17" s="1441"/>
    </row>
    <row r="18" spans="4:96" s="23" customFormat="1" ht="20.25" customHeight="1" x14ac:dyDescent="0.2">
      <c r="D18" s="663" t="s">
        <v>492</v>
      </c>
      <c r="E18" s="621"/>
      <c r="F18" s="621"/>
      <c r="G18" s="621"/>
      <c r="H18" s="621"/>
      <c r="I18" s="621"/>
      <c r="J18" s="621"/>
      <c r="K18" s="622"/>
      <c r="L18" s="667" t="s">
        <v>54</v>
      </c>
      <c r="M18" s="668"/>
      <c r="N18" s="668"/>
      <c r="O18" s="668"/>
      <c r="P18" s="668"/>
      <c r="Q18" s="668"/>
      <c r="R18" s="668"/>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c r="BB18" s="668"/>
      <c r="BC18" s="668"/>
      <c r="BD18" s="668"/>
      <c r="BE18" s="668"/>
      <c r="BF18" s="668"/>
      <c r="BG18" s="668"/>
      <c r="BH18" s="668"/>
      <c r="BI18" s="668"/>
      <c r="BJ18" s="668"/>
      <c r="BK18" s="668"/>
      <c r="BL18" s="668"/>
      <c r="BM18" s="668"/>
      <c r="BN18" s="668"/>
      <c r="BO18" s="668"/>
      <c r="BP18" s="668"/>
      <c r="BQ18" s="668"/>
      <c r="BR18" s="669"/>
      <c r="BS18" s="1547"/>
      <c r="BT18" s="1548"/>
      <c r="BU18" s="1548"/>
      <c r="BV18" s="1548"/>
      <c r="BW18" s="1548"/>
      <c r="BX18" s="1548"/>
      <c r="BY18" s="1549"/>
      <c r="BZ18" s="1438"/>
      <c r="CA18" s="1439"/>
      <c r="CB18" s="1439"/>
      <c r="CC18" s="1439"/>
      <c r="CD18" s="1439"/>
      <c r="CE18" s="1439"/>
      <c r="CF18" s="1439"/>
      <c r="CG18" s="1439"/>
      <c r="CH18" s="1439"/>
      <c r="CI18" s="1439"/>
      <c r="CJ18" s="1439"/>
      <c r="CK18" s="1439"/>
      <c r="CL18" s="1439"/>
      <c r="CM18" s="1442"/>
      <c r="CN18" s="1442"/>
      <c r="CO18" s="1442"/>
      <c r="CP18" s="1442"/>
      <c r="CQ18" s="1442"/>
      <c r="CR18" s="1443"/>
    </row>
    <row r="19" spans="4:96" s="23" customFormat="1" ht="58.5" customHeight="1" thickBot="1" x14ac:dyDescent="0.25">
      <c r="D19" s="664"/>
      <c r="E19" s="665"/>
      <c r="F19" s="665"/>
      <c r="G19" s="665"/>
      <c r="H19" s="665"/>
      <c r="I19" s="665"/>
      <c r="J19" s="665"/>
      <c r="K19" s="666"/>
      <c r="L19" s="670" t="str">
        <f>CONCATENATE(作業２!G15,作業２!G17)</f>
        <v/>
      </c>
      <c r="M19" s="671"/>
      <c r="N19" s="671"/>
      <c r="O19" s="671"/>
      <c r="P19" s="671"/>
      <c r="Q19" s="671"/>
      <c r="R19" s="671"/>
      <c r="S19" s="671"/>
      <c r="T19" s="671"/>
      <c r="U19" s="671"/>
      <c r="V19" s="671"/>
      <c r="W19" s="671"/>
      <c r="X19" s="671"/>
      <c r="Y19" s="671"/>
      <c r="Z19" s="671"/>
      <c r="AA19" s="671"/>
      <c r="AB19" s="671"/>
      <c r="AC19" s="671"/>
      <c r="AD19" s="671"/>
      <c r="AE19" s="671"/>
      <c r="AF19" s="671"/>
      <c r="AG19" s="671"/>
      <c r="AH19" s="671"/>
      <c r="AI19" s="671"/>
      <c r="AJ19" s="671"/>
      <c r="AK19" s="671"/>
      <c r="AL19" s="671"/>
      <c r="AM19" s="671"/>
      <c r="AN19" s="671"/>
      <c r="AO19" s="671"/>
      <c r="AP19" s="671"/>
      <c r="AQ19" s="671"/>
      <c r="AR19" s="671"/>
      <c r="AS19" s="671"/>
      <c r="AT19" s="671"/>
      <c r="AU19" s="671"/>
      <c r="AV19" s="671"/>
      <c r="AW19" s="671"/>
      <c r="AX19" s="671"/>
      <c r="AY19" s="671"/>
      <c r="AZ19" s="671"/>
      <c r="BA19" s="671"/>
      <c r="BB19" s="671"/>
      <c r="BC19" s="671"/>
      <c r="BD19" s="671"/>
      <c r="BE19" s="671"/>
      <c r="BF19" s="671"/>
      <c r="BG19" s="671"/>
      <c r="BH19" s="671"/>
      <c r="BI19" s="671"/>
      <c r="BJ19" s="671"/>
      <c r="BK19" s="671"/>
      <c r="BL19" s="671"/>
      <c r="BM19" s="671"/>
      <c r="BN19" s="671"/>
      <c r="BO19" s="671"/>
      <c r="BP19" s="671"/>
      <c r="BQ19" s="671"/>
      <c r="BR19" s="672"/>
      <c r="BS19" s="1550"/>
      <c r="BT19" s="665"/>
      <c r="BU19" s="665"/>
      <c r="BV19" s="665"/>
      <c r="BW19" s="665"/>
      <c r="BX19" s="665"/>
      <c r="BY19" s="666"/>
      <c r="BZ19" s="679" t="str">
        <f>IF(作業２!G18="","",作業２!G18)</f>
        <v/>
      </c>
      <c r="CA19" s="680"/>
      <c r="CB19" s="680"/>
      <c r="CC19" s="680"/>
      <c r="CD19" s="680"/>
      <c r="CE19" s="680"/>
      <c r="CF19" s="680"/>
      <c r="CG19" s="680"/>
      <c r="CH19" s="680"/>
      <c r="CI19" s="680"/>
      <c r="CJ19" s="680"/>
      <c r="CK19" s="680"/>
      <c r="CL19" s="680"/>
      <c r="CM19" s="680"/>
      <c r="CN19" s="680"/>
      <c r="CO19" s="680"/>
      <c r="CP19" s="680"/>
      <c r="CQ19" s="680"/>
      <c r="CR19" s="681"/>
    </row>
    <row r="20" spans="4:96" ht="4.5" customHeight="1" thickTop="1" x14ac:dyDescent="0.2"/>
    <row r="21" spans="4:96" ht="21.9" customHeight="1" thickBot="1" x14ac:dyDescent="0.25">
      <c r="D21" s="12" t="s">
        <v>2</v>
      </c>
    </row>
    <row r="22" spans="4:96" s="13" customFormat="1" ht="19.5" customHeight="1" thickTop="1" x14ac:dyDescent="0.2">
      <c r="D22" s="624" t="s">
        <v>11</v>
      </c>
      <c r="E22" s="625"/>
      <c r="F22" s="625"/>
      <c r="G22" s="625"/>
      <c r="H22" s="625"/>
      <c r="I22" s="625"/>
      <c r="J22" s="625"/>
      <c r="K22" s="626"/>
      <c r="L22" s="630" t="str">
        <f>IF(作業２!G10="","",IF(作業２!G57=4,CONCATENATE((IF(IFERROR((SEARCH("こども園",作業２!G10,1))&gt;0,0)&gt;0,"","認定こども園 ")),作業２!G10," (",RIGHT(作業２!G38,2),作業２!G39,"年",作業２!G40,"月 ",作業２!G41,")"),IF(作業２!G58=5,CONCATENATE((IF(IFERROR((SEARCH("こども園",作業２!G10,1))&gt;0,0)&gt;0,"","認定こども園 ")),作業２!G10," (",作業２!G41,"　",RIGHT(作業２!G38,2),作業２!G39,"年",作業２!G40,"月に名称変更）"),IF(作業２!G57=3,CONCATENATE((IF(IFERROR((SEARCH("こども園",作業２!G10,1))&gt;0,0)&gt;0,"","認定こども園 ")),作業２!G10," (",RIGHT(作業２!G38,2),作業２!G39,"年",作業２!G40,"月 ",作業２!G41,")"), CONCATENATE((IF(IFERROR((SEARCH("こども園",作業２!G10,1))&gt;0,0)&gt;0,"","認定こども園 ")),作業２!G10)))))</f>
        <v/>
      </c>
      <c r="M22" s="631"/>
      <c r="N22" s="631"/>
      <c r="O22" s="631"/>
      <c r="P22" s="631"/>
      <c r="Q22" s="631"/>
      <c r="R22" s="631"/>
      <c r="S22" s="631"/>
      <c r="T22" s="631"/>
      <c r="U22" s="631"/>
      <c r="V22" s="631"/>
      <c r="W22" s="631"/>
      <c r="X22" s="631"/>
      <c r="Y22" s="631"/>
      <c r="Z22" s="631"/>
      <c r="AA22" s="631"/>
      <c r="AB22" s="631"/>
      <c r="AC22" s="631"/>
      <c r="AD22" s="631"/>
      <c r="AE22" s="631"/>
      <c r="AF22" s="631"/>
      <c r="AG22" s="631"/>
      <c r="AH22" s="631"/>
      <c r="AI22" s="631"/>
      <c r="AJ22" s="631"/>
      <c r="AK22" s="631"/>
      <c r="AL22" s="631"/>
      <c r="AM22" s="631"/>
      <c r="AN22" s="631"/>
      <c r="AO22" s="631"/>
      <c r="AP22" s="631"/>
      <c r="AQ22" s="631"/>
      <c r="AR22" s="631"/>
      <c r="AS22" s="631"/>
      <c r="AT22" s="631"/>
      <c r="AU22" s="631"/>
      <c r="AV22" s="632"/>
      <c r="AW22" s="636" t="s">
        <v>30</v>
      </c>
      <c r="AX22" s="637"/>
      <c r="AY22" s="638"/>
      <c r="AZ22" s="642" t="s">
        <v>589</v>
      </c>
      <c r="BA22" s="643"/>
      <c r="BB22" s="643"/>
      <c r="BC22" s="643"/>
      <c r="BD22" s="643"/>
      <c r="BE22" s="643"/>
      <c r="BF22" s="644"/>
      <c r="BG22" s="648" t="s">
        <v>43</v>
      </c>
      <c r="BH22" s="649"/>
      <c r="BI22" s="649"/>
      <c r="BJ22" s="649"/>
      <c r="BK22" s="649"/>
      <c r="BL22" s="649"/>
      <c r="BM22" s="649"/>
      <c r="BN22" s="649"/>
      <c r="BO22" s="649"/>
      <c r="BP22" s="649"/>
      <c r="BQ22" s="649"/>
      <c r="BR22" s="650"/>
      <c r="BS22" s="796" t="s">
        <v>45</v>
      </c>
      <c r="BT22" s="788"/>
      <c r="BU22" s="788"/>
      <c r="BV22" s="788"/>
      <c r="BW22" s="788"/>
      <c r="BX22" s="788"/>
      <c r="BY22" s="789"/>
      <c r="BZ22" s="1448" t="s">
        <v>436</v>
      </c>
      <c r="CA22" s="1449"/>
      <c r="CB22" s="1449"/>
      <c r="CC22" s="1449"/>
      <c r="CD22" s="1449"/>
      <c r="CE22" s="1449"/>
      <c r="CF22" s="1449"/>
      <c r="CG22" s="1449"/>
      <c r="CH22" s="1450"/>
      <c r="CI22" s="1451" t="s">
        <v>124</v>
      </c>
      <c r="CJ22" s="1449"/>
      <c r="CK22" s="1449"/>
      <c r="CL22" s="1449"/>
      <c r="CM22" s="1449"/>
      <c r="CN22" s="1449"/>
      <c r="CO22" s="1449"/>
      <c r="CP22" s="1449"/>
      <c r="CQ22" s="1449"/>
      <c r="CR22" s="1452"/>
    </row>
    <row r="23" spans="4:96" s="13" customFormat="1" ht="60" customHeight="1" x14ac:dyDescent="0.2">
      <c r="D23" s="627"/>
      <c r="E23" s="628"/>
      <c r="F23" s="628"/>
      <c r="G23" s="628"/>
      <c r="H23" s="628"/>
      <c r="I23" s="628"/>
      <c r="J23" s="628"/>
      <c r="K23" s="629"/>
      <c r="L23" s="633"/>
      <c r="M23" s="634"/>
      <c r="N23" s="634"/>
      <c r="O23" s="634"/>
      <c r="P23" s="634"/>
      <c r="Q23" s="634"/>
      <c r="R23" s="634"/>
      <c r="S23" s="634"/>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c r="AT23" s="634"/>
      <c r="AU23" s="634"/>
      <c r="AV23" s="635"/>
      <c r="AW23" s="1544"/>
      <c r="AX23" s="1545"/>
      <c r="AY23" s="1546"/>
      <c r="AZ23" s="645"/>
      <c r="BA23" s="646"/>
      <c r="BB23" s="646"/>
      <c r="BC23" s="646"/>
      <c r="BD23" s="646"/>
      <c r="BE23" s="646"/>
      <c r="BF23" s="647"/>
      <c r="BG23" s="651"/>
      <c r="BH23" s="652"/>
      <c r="BI23" s="652"/>
      <c r="BJ23" s="652"/>
      <c r="BK23" s="652"/>
      <c r="BL23" s="652"/>
      <c r="BM23" s="652"/>
      <c r="BN23" s="652"/>
      <c r="BO23" s="652"/>
      <c r="BP23" s="652"/>
      <c r="BQ23" s="652"/>
      <c r="BR23" s="653"/>
      <c r="BS23" s="1227"/>
      <c r="BT23" s="613"/>
      <c r="BU23" s="613"/>
      <c r="BV23" s="613"/>
      <c r="BW23" s="613"/>
      <c r="BX23" s="613"/>
      <c r="BY23" s="614"/>
      <c r="BZ23" s="810" t="str">
        <f>IF(作業２!G11="","",作業２!G11)</f>
        <v/>
      </c>
      <c r="CA23" s="811"/>
      <c r="CB23" s="811"/>
      <c r="CC23" s="811"/>
      <c r="CD23" s="811"/>
      <c r="CE23" s="811"/>
      <c r="CF23" s="811"/>
      <c r="CG23" s="811"/>
      <c r="CH23" s="812"/>
      <c r="CI23" s="813" t="str">
        <f>IF(作業２!G12="","",作業２!G12)</f>
        <v/>
      </c>
      <c r="CJ23" s="811"/>
      <c r="CK23" s="811"/>
      <c r="CL23" s="811"/>
      <c r="CM23" s="811"/>
      <c r="CN23" s="811"/>
      <c r="CO23" s="811"/>
      <c r="CP23" s="811"/>
      <c r="CQ23" s="811"/>
      <c r="CR23" s="814"/>
    </row>
    <row r="24" spans="4:96" s="13" customFormat="1" ht="18" customHeight="1" x14ac:dyDescent="0.2">
      <c r="D24" s="579" t="s">
        <v>15</v>
      </c>
      <c r="E24" s="580"/>
      <c r="F24" s="580"/>
      <c r="G24" s="580"/>
      <c r="H24" s="580"/>
      <c r="I24" s="580"/>
      <c r="J24" s="580"/>
      <c r="K24" s="581"/>
      <c r="L24" s="730" t="s">
        <v>55</v>
      </c>
      <c r="M24" s="73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c r="AT24" s="731"/>
      <c r="AU24" s="731"/>
      <c r="AV24" s="731"/>
      <c r="AW24" s="731"/>
      <c r="AX24" s="731"/>
      <c r="AY24" s="731"/>
      <c r="AZ24" s="731"/>
      <c r="BA24" s="731"/>
      <c r="BB24" s="731"/>
      <c r="BC24" s="731"/>
      <c r="BD24" s="731"/>
      <c r="BE24" s="731"/>
      <c r="BF24" s="731"/>
      <c r="BG24" s="731"/>
      <c r="BH24" s="731"/>
      <c r="BI24" s="731"/>
      <c r="BJ24" s="732"/>
      <c r="BK24" s="736" t="s">
        <v>53</v>
      </c>
      <c r="BL24" s="737"/>
      <c r="BM24" s="737"/>
      <c r="BN24" s="737"/>
      <c r="BO24" s="737"/>
      <c r="BP24" s="737"/>
      <c r="BQ24" s="737"/>
      <c r="BR24" s="738"/>
      <c r="BS24" s="658" t="s">
        <v>12</v>
      </c>
      <c r="BT24" s="607"/>
      <c r="BU24" s="607"/>
      <c r="BV24" s="607"/>
      <c r="BW24" s="607"/>
      <c r="BX24" s="607"/>
      <c r="BY24" s="608"/>
      <c r="BZ24" s="654" t="s">
        <v>9</v>
      </c>
      <c r="CA24" s="587"/>
      <c r="CB24" s="587"/>
      <c r="CC24" s="587"/>
      <c r="CD24" s="587" t="s">
        <v>4</v>
      </c>
      <c r="CE24" s="587"/>
      <c r="CF24" s="587"/>
      <c r="CG24" s="587"/>
      <c r="CH24" s="587"/>
      <c r="CI24" s="587" t="s">
        <v>5</v>
      </c>
      <c r="CJ24" s="587"/>
      <c r="CK24" s="587"/>
      <c r="CL24" s="587"/>
      <c r="CM24" s="587"/>
      <c r="CN24" s="587" t="s">
        <v>6</v>
      </c>
      <c r="CO24" s="587"/>
      <c r="CP24" s="587"/>
      <c r="CQ24" s="587"/>
      <c r="CR24" s="588"/>
    </row>
    <row r="25" spans="4:96" s="13" customFormat="1" ht="39.75" customHeight="1" x14ac:dyDescent="0.2">
      <c r="D25" s="582"/>
      <c r="E25" s="583"/>
      <c r="F25" s="583"/>
      <c r="G25" s="583"/>
      <c r="H25" s="583"/>
      <c r="I25" s="583"/>
      <c r="J25" s="583"/>
      <c r="K25" s="584"/>
      <c r="L25" s="733" t="s">
        <v>497</v>
      </c>
      <c r="M25" s="734"/>
      <c r="N25" s="734"/>
      <c r="O25" s="734"/>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c r="AN25" s="734"/>
      <c r="AO25" s="734"/>
      <c r="AP25" s="734"/>
      <c r="AQ25" s="734"/>
      <c r="AR25" s="734"/>
      <c r="AS25" s="734"/>
      <c r="AT25" s="734"/>
      <c r="AU25" s="734"/>
      <c r="AV25" s="734"/>
      <c r="AW25" s="734"/>
      <c r="AX25" s="734"/>
      <c r="AY25" s="734"/>
      <c r="AZ25" s="734"/>
      <c r="BA25" s="734"/>
      <c r="BB25" s="734"/>
      <c r="BC25" s="734"/>
      <c r="BD25" s="734"/>
      <c r="BE25" s="734"/>
      <c r="BF25" s="734"/>
      <c r="BG25" s="734"/>
      <c r="BH25" s="734"/>
      <c r="BI25" s="734"/>
      <c r="BJ25" s="735"/>
      <c r="BK25" s="739">
        <v>2</v>
      </c>
      <c r="BL25" s="740"/>
      <c r="BM25" s="740"/>
      <c r="BN25" s="740"/>
      <c r="BO25" s="740"/>
      <c r="BP25" s="740"/>
      <c r="BQ25" s="740"/>
      <c r="BR25" s="741"/>
      <c r="BS25" s="659"/>
      <c r="BT25" s="610"/>
      <c r="BU25" s="610"/>
      <c r="BV25" s="610"/>
      <c r="BW25" s="610"/>
      <c r="BX25" s="610"/>
      <c r="BY25" s="611"/>
      <c r="BZ25" s="589" t="str">
        <f>IF(LEFT(作業２!G31,1)="","",LEFT(作業２!G31,1))</f>
        <v/>
      </c>
      <c r="CA25" s="590"/>
      <c r="CB25" s="590"/>
      <c r="CC25" s="591"/>
      <c r="CD25" s="592" t="str">
        <f>IF(作業２!G32="","",作業２!G32)</f>
        <v/>
      </c>
      <c r="CE25" s="593"/>
      <c r="CF25" s="593"/>
      <c r="CG25" s="593"/>
      <c r="CH25" s="594"/>
      <c r="CI25" s="592" t="str">
        <f>IF(作業２!G33="","",作業２!G33)</f>
        <v/>
      </c>
      <c r="CJ25" s="593"/>
      <c r="CK25" s="593"/>
      <c r="CL25" s="593"/>
      <c r="CM25" s="594"/>
      <c r="CN25" s="592" t="str">
        <f>IF(作業２!G34="","",作業２!G34)</f>
        <v/>
      </c>
      <c r="CO25" s="593"/>
      <c r="CP25" s="593"/>
      <c r="CQ25" s="593"/>
      <c r="CR25" s="595"/>
    </row>
    <row r="26" spans="4:96" s="13" customFormat="1" ht="31.5" customHeight="1" x14ac:dyDescent="0.2">
      <c r="D26" s="582"/>
      <c r="E26" s="583"/>
      <c r="F26" s="583"/>
      <c r="G26" s="583"/>
      <c r="H26" s="583"/>
      <c r="I26" s="583"/>
      <c r="J26" s="583"/>
      <c r="K26" s="584"/>
      <c r="L26" s="733"/>
      <c r="M26" s="734"/>
      <c r="N26" s="734"/>
      <c r="O26" s="734"/>
      <c r="P26" s="734"/>
      <c r="Q26" s="734"/>
      <c r="R26" s="734"/>
      <c r="S26" s="734"/>
      <c r="T26" s="734"/>
      <c r="U26" s="734"/>
      <c r="V26" s="734"/>
      <c r="W26" s="734"/>
      <c r="X26" s="734"/>
      <c r="Y26" s="734"/>
      <c r="Z26" s="734"/>
      <c r="AA26" s="734"/>
      <c r="AB26" s="734"/>
      <c r="AC26" s="734"/>
      <c r="AD26" s="734"/>
      <c r="AE26" s="734"/>
      <c r="AF26" s="734"/>
      <c r="AG26" s="734"/>
      <c r="AH26" s="734"/>
      <c r="AI26" s="734"/>
      <c r="AJ26" s="734"/>
      <c r="AK26" s="734"/>
      <c r="AL26" s="734"/>
      <c r="AM26" s="734"/>
      <c r="AN26" s="734"/>
      <c r="AO26" s="734"/>
      <c r="AP26" s="734"/>
      <c r="AQ26" s="734"/>
      <c r="AR26" s="734"/>
      <c r="AS26" s="734"/>
      <c r="AT26" s="734"/>
      <c r="AU26" s="734"/>
      <c r="AV26" s="734"/>
      <c r="AW26" s="734"/>
      <c r="AX26" s="734"/>
      <c r="AY26" s="734"/>
      <c r="AZ26" s="734"/>
      <c r="BA26" s="734"/>
      <c r="BB26" s="734"/>
      <c r="BC26" s="734"/>
      <c r="BD26" s="734"/>
      <c r="BE26" s="734"/>
      <c r="BF26" s="734"/>
      <c r="BG26" s="734"/>
      <c r="BH26" s="734"/>
      <c r="BI26" s="734"/>
      <c r="BJ26" s="735"/>
      <c r="BK26" s="660" t="s">
        <v>152</v>
      </c>
      <c r="BL26" s="661"/>
      <c r="BM26" s="661"/>
      <c r="BN26" s="661"/>
      <c r="BO26" s="661"/>
      <c r="BP26" s="661"/>
      <c r="BQ26" s="661"/>
      <c r="BR26" s="662"/>
      <c r="BS26" s="659"/>
      <c r="BT26" s="610"/>
      <c r="BU26" s="610"/>
      <c r="BV26" s="610"/>
      <c r="BW26" s="610"/>
      <c r="BX26" s="610"/>
      <c r="BY26" s="611"/>
      <c r="BZ26" s="599" t="str">
        <f>CONCATENATE(作業２!D63,"　",作業２!D64,"　",作業２!D65,"　",作業２!D66)</f>
        <v>4.平成　5.令和　　</v>
      </c>
      <c r="CA26" s="600"/>
      <c r="CB26" s="600"/>
      <c r="CC26" s="600"/>
      <c r="CD26" s="600"/>
      <c r="CE26" s="600"/>
      <c r="CF26" s="600"/>
      <c r="CG26" s="600"/>
      <c r="CH26" s="600"/>
      <c r="CI26" s="600"/>
      <c r="CJ26" s="600"/>
      <c r="CK26" s="600"/>
      <c r="CL26" s="600"/>
      <c r="CM26" s="600"/>
      <c r="CN26" s="600"/>
      <c r="CO26" s="600"/>
      <c r="CP26" s="600"/>
      <c r="CQ26" s="600"/>
      <c r="CR26" s="601"/>
    </row>
    <row r="27" spans="4:96" s="13" customFormat="1" ht="18" customHeight="1" x14ac:dyDescent="0.2">
      <c r="D27" s="606" t="s">
        <v>29</v>
      </c>
      <c r="E27" s="607"/>
      <c r="F27" s="607"/>
      <c r="G27" s="607"/>
      <c r="H27" s="607"/>
      <c r="I27" s="607"/>
      <c r="J27" s="607"/>
      <c r="K27" s="608"/>
      <c r="L27" s="1541" t="s">
        <v>16</v>
      </c>
      <c r="M27" s="1541"/>
      <c r="N27" s="1541"/>
      <c r="O27" s="1541"/>
      <c r="P27" s="1541"/>
      <c r="Q27" s="1541"/>
      <c r="R27" s="1541"/>
      <c r="S27" s="1541"/>
      <c r="T27" s="1541"/>
      <c r="U27" s="1542"/>
      <c r="V27" s="580" t="s">
        <v>17</v>
      </c>
      <c r="W27" s="580"/>
      <c r="X27" s="580"/>
      <c r="Y27" s="580"/>
      <c r="Z27" s="580"/>
      <c r="AA27" s="580"/>
      <c r="AB27" s="580"/>
      <c r="AC27" s="580"/>
      <c r="AD27" s="580"/>
      <c r="AE27" s="581"/>
      <c r="AF27" s="615" t="s">
        <v>18</v>
      </c>
      <c r="AG27" s="580"/>
      <c r="AH27" s="580"/>
      <c r="AI27" s="580"/>
      <c r="AJ27" s="580"/>
      <c r="AK27" s="580"/>
      <c r="AL27" s="580"/>
      <c r="AM27" s="580"/>
      <c r="AN27" s="580"/>
      <c r="AO27" s="1540" t="s">
        <v>19</v>
      </c>
      <c r="AP27" s="1541"/>
      <c r="AQ27" s="1541"/>
      <c r="AR27" s="1541"/>
      <c r="AS27" s="1541"/>
      <c r="AT27" s="1541"/>
      <c r="AU27" s="1541"/>
      <c r="AV27" s="1541"/>
      <c r="AW27" s="1541"/>
      <c r="AX27" s="1542"/>
      <c r="AY27" s="580" t="s">
        <v>20</v>
      </c>
      <c r="AZ27" s="580"/>
      <c r="BA27" s="580"/>
      <c r="BB27" s="580"/>
      <c r="BC27" s="580"/>
      <c r="BD27" s="580"/>
      <c r="BE27" s="580"/>
      <c r="BF27" s="580"/>
      <c r="BG27" s="580"/>
      <c r="BH27" s="580"/>
      <c r="BI27" s="1540" t="s">
        <v>28</v>
      </c>
      <c r="BJ27" s="1541"/>
      <c r="BK27" s="1541"/>
      <c r="BL27" s="1541"/>
      <c r="BM27" s="1541"/>
      <c r="BN27" s="1541"/>
      <c r="BO27" s="1541"/>
      <c r="BP27" s="1541"/>
      <c r="BQ27" s="1541"/>
      <c r="BR27" s="1542"/>
      <c r="BS27" s="580" t="s">
        <v>1</v>
      </c>
      <c r="BT27" s="580"/>
      <c r="BU27" s="580"/>
      <c r="BV27" s="580"/>
      <c r="BW27" s="580"/>
      <c r="BX27" s="580"/>
      <c r="BY27" s="581"/>
      <c r="BZ27" s="617"/>
      <c r="CA27" s="618"/>
      <c r="CB27" s="618"/>
      <c r="CC27" s="618"/>
      <c r="CD27" s="618"/>
      <c r="CE27" s="618"/>
      <c r="CF27" s="618"/>
      <c r="CG27" s="602" t="s">
        <v>26</v>
      </c>
      <c r="CH27" s="602"/>
      <c r="CI27" s="602"/>
      <c r="CJ27" s="618"/>
      <c r="CK27" s="618"/>
      <c r="CL27" s="618"/>
      <c r="CM27" s="618"/>
      <c r="CN27" s="618"/>
      <c r="CO27" s="618"/>
      <c r="CP27" s="618"/>
      <c r="CQ27" s="618"/>
      <c r="CR27" s="1458"/>
    </row>
    <row r="28" spans="4:96" s="13" customFormat="1" ht="12" customHeight="1" x14ac:dyDescent="0.2">
      <c r="D28" s="609"/>
      <c r="E28" s="610"/>
      <c r="F28" s="610"/>
      <c r="G28" s="610"/>
      <c r="H28" s="610"/>
      <c r="I28" s="610"/>
      <c r="J28" s="610"/>
      <c r="K28" s="611"/>
      <c r="L28" s="1557" t="s">
        <v>46</v>
      </c>
      <c r="M28" s="1558"/>
      <c r="N28" s="1558"/>
      <c r="O28" s="1558"/>
      <c r="P28" s="1558"/>
      <c r="Q28" s="1558"/>
      <c r="R28" s="1558"/>
      <c r="S28" s="1558"/>
      <c r="T28" s="1558"/>
      <c r="U28" s="1559"/>
      <c r="V28" s="1557" t="s">
        <v>46</v>
      </c>
      <c r="W28" s="1558"/>
      <c r="X28" s="1558"/>
      <c r="Y28" s="1558"/>
      <c r="Z28" s="1558"/>
      <c r="AA28" s="1558"/>
      <c r="AB28" s="1558"/>
      <c r="AC28" s="1558"/>
      <c r="AD28" s="1558"/>
      <c r="AE28" s="1559"/>
      <c r="AF28" s="1557" t="s">
        <v>46</v>
      </c>
      <c r="AG28" s="1558"/>
      <c r="AH28" s="1558"/>
      <c r="AI28" s="1558"/>
      <c r="AJ28" s="1558"/>
      <c r="AK28" s="1558"/>
      <c r="AL28" s="1558"/>
      <c r="AM28" s="1558"/>
      <c r="AN28" s="1559"/>
      <c r="AO28" s="1558" t="s">
        <v>46</v>
      </c>
      <c r="AP28" s="1558"/>
      <c r="AQ28" s="1558"/>
      <c r="AR28" s="1558"/>
      <c r="AS28" s="1558"/>
      <c r="AT28" s="1558"/>
      <c r="AU28" s="1558"/>
      <c r="AV28" s="1558"/>
      <c r="AW28" s="1558"/>
      <c r="AX28" s="1559"/>
      <c r="AY28" s="1557" t="s">
        <v>61</v>
      </c>
      <c r="AZ28" s="1558"/>
      <c r="BA28" s="1558"/>
      <c r="BB28" s="1558"/>
      <c r="BC28" s="1558"/>
      <c r="BD28" s="1558"/>
      <c r="BE28" s="1558"/>
      <c r="BF28" s="1558"/>
      <c r="BG28" s="1558"/>
      <c r="BH28" s="1559"/>
      <c r="BI28" s="1558" t="s">
        <v>46</v>
      </c>
      <c r="BJ28" s="1558"/>
      <c r="BK28" s="1558"/>
      <c r="BL28" s="1558"/>
      <c r="BM28" s="1558"/>
      <c r="BN28" s="1558"/>
      <c r="BO28" s="1558"/>
      <c r="BP28" s="1558"/>
      <c r="BQ28" s="1558"/>
      <c r="BR28" s="1559"/>
      <c r="BS28" s="583"/>
      <c r="BT28" s="583"/>
      <c r="BU28" s="583"/>
      <c r="BV28" s="583"/>
      <c r="BW28" s="583"/>
      <c r="BX28" s="583"/>
      <c r="BY28" s="584"/>
      <c r="BZ28" s="619"/>
      <c r="CA28" s="620"/>
      <c r="CB28" s="620"/>
      <c r="CC28" s="620"/>
      <c r="CD28" s="620"/>
      <c r="CE28" s="620"/>
      <c r="CF28" s="620"/>
      <c r="CG28" s="603"/>
      <c r="CH28" s="603"/>
      <c r="CI28" s="603"/>
      <c r="CJ28" s="620"/>
      <c r="CK28" s="620"/>
      <c r="CL28" s="620"/>
      <c r="CM28" s="620"/>
      <c r="CN28" s="620"/>
      <c r="CO28" s="620"/>
      <c r="CP28" s="620"/>
      <c r="CQ28" s="620"/>
      <c r="CR28" s="1459"/>
    </row>
    <row r="29" spans="4:96" s="13" customFormat="1" ht="35.1" customHeight="1" x14ac:dyDescent="0.2">
      <c r="D29" s="612"/>
      <c r="E29" s="613"/>
      <c r="F29" s="613"/>
      <c r="G29" s="613"/>
      <c r="H29" s="613"/>
      <c r="I29" s="613"/>
      <c r="J29" s="613"/>
      <c r="K29" s="614"/>
      <c r="L29" s="596" t="str">
        <f>IF(作業２!G59=1,"",IF(作業２!G23="","",IF(作業２!G23="0","0",作業２!G23)))</f>
        <v/>
      </c>
      <c r="M29" s="597"/>
      <c r="N29" s="597"/>
      <c r="O29" s="597"/>
      <c r="P29" s="597"/>
      <c r="Q29" s="597"/>
      <c r="R29" s="597"/>
      <c r="S29" s="597"/>
      <c r="T29" s="597"/>
      <c r="U29" s="598"/>
      <c r="V29" s="596" t="str">
        <f>IF(作業２!G59=1,"",IF(作業２!G24="","",IF(作業２!G24="0","0",作業２!G24)))</f>
        <v/>
      </c>
      <c r="W29" s="597"/>
      <c r="X29" s="597"/>
      <c r="Y29" s="597"/>
      <c r="Z29" s="597"/>
      <c r="AA29" s="597"/>
      <c r="AB29" s="597"/>
      <c r="AC29" s="597"/>
      <c r="AD29" s="597"/>
      <c r="AE29" s="598"/>
      <c r="AF29" s="596" t="str">
        <f>IF(作業２!G59=1,"",IF(作業２!G25="","",IF(作業２!G25="0","0",作業２!G25)))</f>
        <v/>
      </c>
      <c r="AG29" s="597"/>
      <c r="AH29" s="597"/>
      <c r="AI29" s="597"/>
      <c r="AJ29" s="597"/>
      <c r="AK29" s="597"/>
      <c r="AL29" s="597"/>
      <c r="AM29" s="597"/>
      <c r="AN29" s="598"/>
      <c r="AO29" s="596" t="str">
        <f>IF(作業２!G59=1,"",IF(作業２!G26="","",IF(作業２!G26="0","0",作業２!G26)))</f>
        <v/>
      </c>
      <c r="AP29" s="597"/>
      <c r="AQ29" s="597"/>
      <c r="AR29" s="597"/>
      <c r="AS29" s="597"/>
      <c r="AT29" s="597"/>
      <c r="AU29" s="597"/>
      <c r="AV29" s="597"/>
      <c r="AW29" s="597"/>
      <c r="AX29" s="598"/>
      <c r="AY29" s="1125" t="str">
        <f>IF(作業２!G59=1,"",IF(作業２!G28="","",IF(作業２!G28="0","0",作業２!G28)))</f>
        <v/>
      </c>
      <c r="AZ29" s="1126"/>
      <c r="BA29" s="1126"/>
      <c r="BB29" s="1126"/>
      <c r="BC29" s="1126"/>
      <c r="BD29" s="1126"/>
      <c r="BE29" s="1126"/>
      <c r="BF29" s="1126"/>
      <c r="BG29" s="1126"/>
      <c r="BH29" s="1127"/>
      <c r="BI29" s="596" t="str">
        <f>IF(作業２!G59=1,"",IF(作業２!G27="","",IF(作業２!G27="0","0",作業２!G27)))</f>
        <v/>
      </c>
      <c r="BJ29" s="597"/>
      <c r="BK29" s="597"/>
      <c r="BL29" s="597"/>
      <c r="BM29" s="597"/>
      <c r="BN29" s="597"/>
      <c r="BO29" s="597"/>
      <c r="BP29" s="597"/>
      <c r="BQ29" s="597"/>
      <c r="BR29" s="598"/>
      <c r="BS29" s="628"/>
      <c r="BT29" s="628"/>
      <c r="BU29" s="628"/>
      <c r="BV29" s="628"/>
      <c r="BW29" s="628"/>
      <c r="BX29" s="628"/>
      <c r="BY29" s="629"/>
      <c r="BZ29" s="1462"/>
      <c r="CA29" s="1460"/>
      <c r="CB29" s="1460"/>
      <c r="CC29" s="1460"/>
      <c r="CD29" s="1460"/>
      <c r="CE29" s="1460"/>
      <c r="CF29" s="1460"/>
      <c r="CG29" s="1457"/>
      <c r="CH29" s="1457"/>
      <c r="CI29" s="1457"/>
      <c r="CJ29" s="1460"/>
      <c r="CK29" s="1460"/>
      <c r="CL29" s="1460"/>
      <c r="CM29" s="1460"/>
      <c r="CN29" s="1460"/>
      <c r="CO29" s="1460"/>
      <c r="CP29" s="1460"/>
      <c r="CQ29" s="1460"/>
      <c r="CR29" s="1461"/>
    </row>
    <row r="30" spans="4:96" s="13" customFormat="1" ht="20.25" customHeight="1" x14ac:dyDescent="0.2">
      <c r="D30" s="582" t="s">
        <v>21</v>
      </c>
      <c r="E30" s="1128"/>
      <c r="F30" s="1128"/>
      <c r="G30" s="1128"/>
      <c r="H30" s="1128"/>
      <c r="I30" s="1128"/>
      <c r="J30" s="1128"/>
      <c r="K30" s="1129"/>
      <c r="L30" s="616" t="s">
        <v>22</v>
      </c>
      <c r="M30" s="1132"/>
      <c r="N30" s="1132"/>
      <c r="O30" s="1132"/>
      <c r="P30" s="1132"/>
      <c r="Q30" s="1132"/>
      <c r="R30" s="1132"/>
      <c r="S30" s="1132"/>
      <c r="T30" s="1132"/>
      <c r="U30" s="1132"/>
      <c r="V30" s="1132"/>
      <c r="W30" s="1132"/>
      <c r="X30" s="1132"/>
      <c r="Y30" s="1132"/>
      <c r="Z30" s="1132"/>
      <c r="AA30" s="1133"/>
      <c r="AB30" s="616" t="s">
        <v>31</v>
      </c>
      <c r="AC30" s="1132"/>
      <c r="AD30" s="1132"/>
      <c r="AE30" s="1132"/>
      <c r="AF30" s="1132"/>
      <c r="AG30" s="1132"/>
      <c r="AH30" s="1132"/>
      <c r="AI30" s="1132"/>
      <c r="AJ30" s="1132"/>
      <c r="AK30" s="1132"/>
      <c r="AL30" s="1132"/>
      <c r="AM30" s="1132"/>
      <c r="AN30" s="1132"/>
      <c r="AO30" s="1132"/>
      <c r="AP30" s="1132"/>
      <c r="AQ30" s="1132"/>
      <c r="AR30" s="1132"/>
      <c r="AS30" s="1132"/>
      <c r="AT30" s="1132"/>
      <c r="AU30" s="1132"/>
      <c r="AV30" s="1133"/>
      <c r="AW30" s="659" t="s">
        <v>48</v>
      </c>
      <c r="AX30" s="1537"/>
      <c r="AY30" s="1537"/>
      <c r="AZ30" s="1537"/>
      <c r="BA30" s="1537"/>
      <c r="BB30" s="1537"/>
      <c r="BC30" s="1537"/>
      <c r="BD30" s="1537"/>
      <c r="BE30" s="1537"/>
      <c r="BF30" s="1537"/>
      <c r="BG30" s="1537"/>
      <c r="BH30" s="1537"/>
      <c r="BI30" s="1537"/>
      <c r="BJ30" s="1537"/>
      <c r="BK30" s="1537"/>
      <c r="BL30" s="1537"/>
      <c r="BM30" s="1537"/>
      <c r="BN30" s="1537"/>
      <c r="BO30" s="1537"/>
      <c r="BP30" s="1537"/>
      <c r="BQ30" s="1537"/>
      <c r="BR30" s="1538"/>
      <c r="BS30" s="615" t="s">
        <v>10</v>
      </c>
      <c r="BT30" s="580"/>
      <c r="BU30" s="580"/>
      <c r="BV30" s="580"/>
      <c r="BW30" s="580"/>
      <c r="BX30" s="580"/>
      <c r="BY30" s="581"/>
      <c r="BZ30" s="727" t="s">
        <v>7</v>
      </c>
      <c r="CA30" s="729"/>
      <c r="CB30" s="729"/>
      <c r="CC30" s="729"/>
      <c r="CD30" s="729"/>
      <c r="CE30" s="729" t="s">
        <v>8</v>
      </c>
      <c r="CF30" s="729"/>
      <c r="CG30" s="729"/>
      <c r="CH30" s="729"/>
      <c r="CI30" s="729"/>
      <c r="CJ30" s="729"/>
      <c r="CK30" s="729"/>
      <c r="CL30" s="729"/>
      <c r="CM30" s="1440"/>
      <c r="CN30" s="1440"/>
      <c r="CO30" s="1440"/>
      <c r="CP30" s="1440"/>
      <c r="CQ30" s="1440"/>
      <c r="CR30" s="1441"/>
    </row>
    <row r="31" spans="4:96" s="13" customFormat="1" ht="18" customHeight="1" x14ac:dyDescent="0.2">
      <c r="D31" s="1130"/>
      <c r="E31" s="1128"/>
      <c r="F31" s="1128"/>
      <c r="G31" s="1128"/>
      <c r="H31" s="1128"/>
      <c r="I31" s="1128"/>
      <c r="J31" s="1128"/>
      <c r="K31" s="1129"/>
      <c r="L31" s="1138" t="str">
        <f>LEFT(作業２!G35,1)</f>
        <v/>
      </c>
      <c r="M31" s="1233"/>
      <c r="N31" s="1233"/>
      <c r="O31" s="1233"/>
      <c r="P31" s="1233"/>
      <c r="Q31" s="1233"/>
      <c r="R31" s="1233"/>
      <c r="S31" s="1234"/>
      <c r="T31" s="1147" t="s">
        <v>34</v>
      </c>
      <c r="U31" s="1521"/>
      <c r="V31" s="1521"/>
      <c r="W31" s="1521"/>
      <c r="X31" s="1521"/>
      <c r="Y31" s="1521"/>
      <c r="Z31" s="1521"/>
      <c r="AA31" s="1522"/>
      <c r="AB31" s="1138" t="str">
        <f>IF(作業２!G57=4,作業２!G57,IF(作業２!G57=2,作業２!G57,IF(作業２!G57=1,作業２!G57,"")))</f>
        <v/>
      </c>
      <c r="AC31" s="1233"/>
      <c r="AD31" s="1233"/>
      <c r="AE31" s="1233"/>
      <c r="AF31" s="1233"/>
      <c r="AG31" s="1233"/>
      <c r="AH31" s="1233"/>
      <c r="AI31" s="1234"/>
      <c r="AJ31" s="1050" t="s">
        <v>32</v>
      </c>
      <c r="AK31" s="1529"/>
      <c r="AL31" s="1529"/>
      <c r="AM31" s="1529"/>
      <c r="AN31" s="1529"/>
      <c r="AO31" s="1529"/>
      <c r="AP31" s="1529"/>
      <c r="AQ31" s="1529"/>
      <c r="AR31" s="1529"/>
      <c r="AS31" s="1529"/>
      <c r="AT31" s="1529"/>
      <c r="AU31" s="1529"/>
      <c r="AV31" s="1530"/>
      <c r="AW31" s="727" t="s">
        <v>9</v>
      </c>
      <c r="AX31" s="728"/>
      <c r="AY31" s="728"/>
      <c r="AZ31" s="728"/>
      <c r="BA31" s="728"/>
      <c r="BB31" s="728"/>
      <c r="BC31" s="729" t="s">
        <v>4</v>
      </c>
      <c r="BD31" s="728"/>
      <c r="BE31" s="728"/>
      <c r="BF31" s="728"/>
      <c r="BG31" s="728"/>
      <c r="BH31" s="728"/>
      <c r="BI31" s="728"/>
      <c r="BJ31" s="728"/>
      <c r="BK31" s="729" t="s">
        <v>5</v>
      </c>
      <c r="BL31" s="728"/>
      <c r="BM31" s="728"/>
      <c r="BN31" s="728"/>
      <c r="BO31" s="728"/>
      <c r="BP31" s="728"/>
      <c r="BQ31" s="728"/>
      <c r="BR31" s="1137"/>
      <c r="BS31" s="616"/>
      <c r="BT31" s="583"/>
      <c r="BU31" s="583"/>
      <c r="BV31" s="583"/>
      <c r="BW31" s="583"/>
      <c r="BX31" s="583"/>
      <c r="BY31" s="584"/>
      <c r="BZ31" s="1302" t="str">
        <f>BZ19</f>
        <v/>
      </c>
      <c r="CA31" s="1303"/>
      <c r="CB31" s="1303"/>
      <c r="CC31" s="1303"/>
      <c r="CD31" s="1303"/>
      <c r="CE31" s="1303"/>
      <c r="CF31" s="1303"/>
      <c r="CG31" s="1303"/>
      <c r="CH31" s="1303"/>
      <c r="CI31" s="1303"/>
      <c r="CJ31" s="1303"/>
      <c r="CK31" s="1303"/>
      <c r="CL31" s="1303"/>
      <c r="CM31" s="1303"/>
      <c r="CN31" s="1303"/>
      <c r="CO31" s="1303"/>
      <c r="CP31" s="1303"/>
      <c r="CQ31" s="1303"/>
      <c r="CR31" s="1304"/>
    </row>
    <row r="32" spans="4:96" s="13" customFormat="1" ht="28.5" customHeight="1" x14ac:dyDescent="0.2">
      <c r="D32" s="1130"/>
      <c r="E32" s="1128"/>
      <c r="F32" s="1128"/>
      <c r="G32" s="1128"/>
      <c r="H32" s="1128"/>
      <c r="I32" s="1128"/>
      <c r="J32" s="1128"/>
      <c r="K32" s="1129"/>
      <c r="L32" s="1235"/>
      <c r="M32" s="1236"/>
      <c r="N32" s="1236"/>
      <c r="O32" s="1236"/>
      <c r="P32" s="1236"/>
      <c r="Q32" s="1236"/>
      <c r="R32" s="1236"/>
      <c r="S32" s="1237"/>
      <c r="T32" s="1523"/>
      <c r="U32" s="1524"/>
      <c r="V32" s="1524"/>
      <c r="W32" s="1524"/>
      <c r="X32" s="1524"/>
      <c r="Y32" s="1524"/>
      <c r="Z32" s="1524"/>
      <c r="AA32" s="1525"/>
      <c r="AB32" s="1235"/>
      <c r="AC32" s="1236"/>
      <c r="AD32" s="1236"/>
      <c r="AE32" s="1236"/>
      <c r="AF32" s="1236"/>
      <c r="AG32" s="1236"/>
      <c r="AH32" s="1236"/>
      <c r="AI32" s="1237"/>
      <c r="AJ32" s="1531"/>
      <c r="AK32" s="1532"/>
      <c r="AL32" s="1532"/>
      <c r="AM32" s="1532"/>
      <c r="AN32" s="1532"/>
      <c r="AO32" s="1532"/>
      <c r="AP32" s="1532"/>
      <c r="AQ32" s="1532"/>
      <c r="AR32" s="1532"/>
      <c r="AS32" s="1532"/>
      <c r="AT32" s="1532"/>
      <c r="AU32" s="1532"/>
      <c r="AV32" s="1533"/>
      <c r="AW32" s="1056" t="str">
        <f>IF(AB31="","",LEFT(作業２!G38,1))</f>
        <v/>
      </c>
      <c r="AX32" s="1057"/>
      <c r="AY32" s="1057"/>
      <c r="AZ32" s="1057"/>
      <c r="BA32" s="1057"/>
      <c r="BB32" s="1058"/>
      <c r="BC32" s="1059" t="str">
        <f>IF(AB31="","",IF(作業２!G39&gt;9,作業２!G39,CONCATENATE("0",作業２!G39)))</f>
        <v/>
      </c>
      <c r="BD32" s="1057"/>
      <c r="BE32" s="1057"/>
      <c r="BF32" s="1057"/>
      <c r="BG32" s="1057"/>
      <c r="BH32" s="1057"/>
      <c r="BI32" s="1057"/>
      <c r="BJ32" s="1058"/>
      <c r="BK32" s="1059" t="str">
        <f>IF(AB31="","",IF(作業２!G40&gt;9,作業２!G40,CONCATENATE("0",作業２!G40)))</f>
        <v/>
      </c>
      <c r="BL32" s="1057"/>
      <c r="BM32" s="1057"/>
      <c r="BN32" s="1057"/>
      <c r="BO32" s="1057"/>
      <c r="BP32" s="1057"/>
      <c r="BQ32" s="1057"/>
      <c r="BR32" s="1060"/>
      <c r="BS32" s="616"/>
      <c r="BT32" s="583"/>
      <c r="BU32" s="583"/>
      <c r="BV32" s="583"/>
      <c r="BW32" s="583"/>
      <c r="BX32" s="583"/>
      <c r="BY32" s="584"/>
      <c r="BZ32" s="1302"/>
      <c r="CA32" s="1303"/>
      <c r="CB32" s="1303"/>
      <c r="CC32" s="1303"/>
      <c r="CD32" s="1303"/>
      <c r="CE32" s="1303"/>
      <c r="CF32" s="1303"/>
      <c r="CG32" s="1303"/>
      <c r="CH32" s="1303"/>
      <c r="CI32" s="1303"/>
      <c r="CJ32" s="1303"/>
      <c r="CK32" s="1303"/>
      <c r="CL32" s="1303"/>
      <c r="CM32" s="1303"/>
      <c r="CN32" s="1303"/>
      <c r="CO32" s="1303"/>
      <c r="CP32" s="1303"/>
      <c r="CQ32" s="1303"/>
      <c r="CR32" s="1304"/>
    </row>
    <row r="33" spans="4:96" s="13" customFormat="1" ht="18.75" customHeight="1" thickBot="1" x14ac:dyDescent="0.25">
      <c r="D33" s="1130"/>
      <c r="E33" s="1128"/>
      <c r="F33" s="1128"/>
      <c r="G33" s="1128"/>
      <c r="H33" s="1128"/>
      <c r="I33" s="1128"/>
      <c r="J33" s="1128"/>
      <c r="K33" s="1129"/>
      <c r="L33" s="1238"/>
      <c r="M33" s="1239"/>
      <c r="N33" s="1239"/>
      <c r="O33" s="1239"/>
      <c r="P33" s="1239"/>
      <c r="Q33" s="1239"/>
      <c r="R33" s="1239"/>
      <c r="S33" s="1240"/>
      <c r="T33" s="1526"/>
      <c r="U33" s="1527"/>
      <c r="V33" s="1527"/>
      <c r="W33" s="1527"/>
      <c r="X33" s="1527"/>
      <c r="Y33" s="1527"/>
      <c r="Z33" s="1527"/>
      <c r="AA33" s="1528"/>
      <c r="AB33" s="1238"/>
      <c r="AC33" s="1239"/>
      <c r="AD33" s="1239"/>
      <c r="AE33" s="1239"/>
      <c r="AF33" s="1239"/>
      <c r="AG33" s="1239"/>
      <c r="AH33" s="1239"/>
      <c r="AI33" s="1240"/>
      <c r="AJ33" s="1534"/>
      <c r="AK33" s="1535"/>
      <c r="AL33" s="1535"/>
      <c r="AM33" s="1535"/>
      <c r="AN33" s="1535"/>
      <c r="AO33" s="1535"/>
      <c r="AP33" s="1535"/>
      <c r="AQ33" s="1535"/>
      <c r="AR33" s="1535"/>
      <c r="AS33" s="1535"/>
      <c r="AT33" s="1535"/>
      <c r="AU33" s="1535"/>
      <c r="AV33" s="1536"/>
      <c r="AW33" s="1061" t="str">
        <f>CONCATENATE(作業２!D62,"　",作業２!D63,"　",作業２!D64,"　",作業２!D65,"　",作業２!D66)</f>
        <v>3.昭和　4.平成　5.令和　　</v>
      </c>
      <c r="AX33" s="1519"/>
      <c r="AY33" s="1519"/>
      <c r="AZ33" s="1519"/>
      <c r="BA33" s="1519"/>
      <c r="BB33" s="1519"/>
      <c r="BC33" s="1519"/>
      <c r="BD33" s="1519"/>
      <c r="BE33" s="1519"/>
      <c r="BF33" s="1519"/>
      <c r="BG33" s="1519"/>
      <c r="BH33" s="1519"/>
      <c r="BI33" s="1519"/>
      <c r="BJ33" s="1519"/>
      <c r="BK33" s="1519"/>
      <c r="BL33" s="1519"/>
      <c r="BM33" s="1519"/>
      <c r="BN33" s="1519"/>
      <c r="BO33" s="1519"/>
      <c r="BP33" s="1519"/>
      <c r="BQ33" s="1519"/>
      <c r="BR33" s="1520"/>
      <c r="BS33" s="616"/>
      <c r="BT33" s="583"/>
      <c r="BU33" s="583"/>
      <c r="BV33" s="583"/>
      <c r="BW33" s="583"/>
      <c r="BX33" s="583"/>
      <c r="BY33" s="584"/>
      <c r="BZ33" s="1302"/>
      <c r="CA33" s="1303"/>
      <c r="CB33" s="1303"/>
      <c r="CC33" s="1303"/>
      <c r="CD33" s="1303"/>
      <c r="CE33" s="1303"/>
      <c r="CF33" s="1303"/>
      <c r="CG33" s="1303"/>
      <c r="CH33" s="1303"/>
      <c r="CI33" s="1303"/>
      <c r="CJ33" s="1303"/>
      <c r="CK33" s="1303"/>
      <c r="CL33" s="1303"/>
      <c r="CM33" s="1303"/>
      <c r="CN33" s="1303"/>
      <c r="CO33" s="1303"/>
      <c r="CP33" s="1303"/>
      <c r="CQ33" s="1303"/>
      <c r="CR33" s="1304"/>
    </row>
    <row r="34" spans="4:96" s="13" customFormat="1" ht="15" customHeight="1" thickTop="1" x14ac:dyDescent="0.2">
      <c r="D34" s="1131"/>
      <c r="E34" s="1132"/>
      <c r="F34" s="1132"/>
      <c r="G34" s="1132"/>
      <c r="H34" s="1132"/>
      <c r="I34" s="1132"/>
      <c r="J34" s="1132"/>
      <c r="K34" s="1133"/>
      <c r="L34" s="1411" t="s">
        <v>582</v>
      </c>
      <c r="M34" s="1412"/>
      <c r="N34" s="1412"/>
      <c r="O34" s="1412"/>
      <c r="P34" s="1412"/>
      <c r="Q34" s="1412"/>
      <c r="R34" s="1412"/>
      <c r="S34" s="1412"/>
      <c r="T34" s="1412"/>
      <c r="U34" s="1412"/>
      <c r="V34" s="1412"/>
      <c r="W34" s="1412"/>
      <c r="X34" s="1412"/>
      <c r="Y34" s="1412"/>
      <c r="Z34" s="1412"/>
      <c r="AA34" s="1412"/>
      <c r="AB34" s="1412"/>
      <c r="AC34" s="1412"/>
      <c r="AD34" s="1412"/>
      <c r="AE34" s="1412"/>
      <c r="AF34" s="1412"/>
      <c r="AG34" s="1412"/>
      <c r="AH34" s="1412"/>
      <c r="AI34" s="1413"/>
      <c r="AJ34" s="1411" t="s">
        <v>583</v>
      </c>
      <c r="AK34" s="1412"/>
      <c r="AL34" s="1412"/>
      <c r="AM34" s="1412"/>
      <c r="AN34" s="1412"/>
      <c r="AO34" s="1412"/>
      <c r="AP34" s="1412"/>
      <c r="AQ34" s="1412"/>
      <c r="AR34" s="1412"/>
      <c r="AS34" s="1412"/>
      <c r="AT34" s="1412"/>
      <c r="AU34" s="1412"/>
      <c r="AV34" s="1412"/>
      <c r="AW34" s="1412"/>
      <c r="AX34" s="1412"/>
      <c r="AY34" s="1412"/>
      <c r="AZ34" s="1412"/>
      <c r="BA34" s="1412"/>
      <c r="BB34" s="1412"/>
      <c r="BC34" s="1412"/>
      <c r="BD34" s="1412"/>
      <c r="BE34" s="1412"/>
      <c r="BF34" s="1413"/>
      <c r="BG34" s="673" t="s">
        <v>584</v>
      </c>
      <c r="BH34" s="674"/>
      <c r="BI34" s="674"/>
      <c r="BJ34" s="674"/>
      <c r="BK34" s="674"/>
      <c r="BL34" s="674"/>
      <c r="BM34" s="674"/>
      <c r="BN34" s="674"/>
      <c r="BO34" s="674"/>
      <c r="BP34" s="674"/>
      <c r="BQ34" s="674"/>
      <c r="BR34" s="674"/>
      <c r="BS34" s="674"/>
      <c r="BT34" s="674"/>
      <c r="BU34" s="674"/>
      <c r="BV34" s="674"/>
      <c r="BW34" s="674"/>
      <c r="BX34" s="674"/>
      <c r="BY34" s="674"/>
      <c r="BZ34" s="674"/>
      <c r="CA34" s="674"/>
      <c r="CB34" s="674"/>
      <c r="CC34" s="674"/>
      <c r="CD34" s="674"/>
      <c r="CE34" s="1417"/>
      <c r="CF34" s="14"/>
      <c r="CG34" s="14"/>
      <c r="CH34" s="14"/>
      <c r="CI34" s="14"/>
      <c r="CJ34" s="14"/>
      <c r="CK34" s="14"/>
      <c r="CL34" s="14"/>
      <c r="CM34" s="14"/>
      <c r="CN34" s="14"/>
      <c r="CO34" s="14"/>
      <c r="CP34" s="14"/>
      <c r="CQ34" s="14"/>
      <c r="CR34" s="14"/>
    </row>
    <row r="35" spans="4:96" s="13" customFormat="1" ht="15" customHeight="1" x14ac:dyDescent="0.2">
      <c r="D35" s="1131"/>
      <c r="E35" s="1132"/>
      <c r="F35" s="1132"/>
      <c r="G35" s="1132"/>
      <c r="H35" s="1132"/>
      <c r="I35" s="1132"/>
      <c r="J35" s="1132"/>
      <c r="K35" s="1133"/>
      <c r="L35" s="1423" t="s">
        <v>585</v>
      </c>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5"/>
      <c r="AJ35" s="1505" t="s">
        <v>586</v>
      </c>
      <c r="AK35" s="1424"/>
      <c r="AL35" s="1424"/>
      <c r="AM35" s="1424"/>
      <c r="AN35" s="1424"/>
      <c r="AO35" s="1424"/>
      <c r="AP35" s="1424"/>
      <c r="AQ35" s="1424"/>
      <c r="AR35" s="1424"/>
      <c r="AS35" s="1424"/>
      <c r="AT35" s="1424"/>
      <c r="AU35" s="1424"/>
      <c r="AV35" s="1424"/>
      <c r="AW35" s="1424"/>
      <c r="AX35" s="1424"/>
      <c r="AY35" s="1424"/>
      <c r="AZ35" s="1424"/>
      <c r="BA35" s="1424"/>
      <c r="BB35" s="1424"/>
      <c r="BC35" s="1424"/>
      <c r="BD35" s="1424"/>
      <c r="BE35" s="1424"/>
      <c r="BF35" s="1425"/>
      <c r="BG35" s="1420" t="s">
        <v>587</v>
      </c>
      <c r="BH35" s="1421"/>
      <c r="BI35" s="1421"/>
      <c r="BJ35" s="1421"/>
      <c r="BK35" s="1421"/>
      <c r="BL35" s="1421"/>
      <c r="BM35" s="1421"/>
      <c r="BN35" s="1421"/>
      <c r="BO35" s="1421"/>
      <c r="BP35" s="1421"/>
      <c r="BQ35" s="1421"/>
      <c r="BR35" s="1421"/>
      <c r="BS35" s="1421"/>
      <c r="BT35" s="1421"/>
      <c r="BU35" s="1421"/>
      <c r="BV35" s="1421"/>
      <c r="BW35" s="1421"/>
      <c r="BX35" s="1421"/>
      <c r="BY35" s="1421"/>
      <c r="BZ35" s="1421"/>
      <c r="CA35" s="1421"/>
      <c r="CB35" s="1421"/>
      <c r="CC35" s="1421"/>
      <c r="CD35" s="1421"/>
      <c r="CE35" s="1422"/>
    </row>
    <row r="36" spans="4:96" s="13" customFormat="1" ht="4.5" customHeight="1" x14ac:dyDescent="0.2">
      <c r="D36" s="1131"/>
      <c r="E36" s="1132"/>
      <c r="F36" s="1132"/>
      <c r="G36" s="1132"/>
      <c r="H36" s="1132"/>
      <c r="I36" s="1132"/>
      <c r="J36" s="1132"/>
      <c r="K36" s="1133"/>
      <c r="L36" s="1138" t="str">
        <f>LEFT(作業２!G8,1)</f>
        <v>4</v>
      </c>
      <c r="M36" s="1139"/>
      <c r="N36" s="1139"/>
      <c r="O36" s="1139"/>
      <c r="P36" s="1139"/>
      <c r="Q36" s="1139"/>
      <c r="R36" s="1139"/>
      <c r="S36" s="1140"/>
      <c r="T36" s="1147" t="s">
        <v>40</v>
      </c>
      <c r="U36" s="1148"/>
      <c r="V36" s="1148"/>
      <c r="W36" s="1148"/>
      <c r="X36" s="1148"/>
      <c r="Y36" s="1148"/>
      <c r="Z36" s="1148"/>
      <c r="AA36" s="1148"/>
      <c r="AB36" s="1148"/>
      <c r="AC36" s="1148"/>
      <c r="AD36" s="1148"/>
      <c r="AE36" s="1148"/>
      <c r="AF36" s="1148"/>
      <c r="AG36" s="1148"/>
      <c r="AH36" s="1148"/>
      <c r="AI36" s="1149"/>
      <c r="AJ36" s="1183"/>
      <c r="AK36" s="1184"/>
      <c r="AL36" s="1184"/>
      <c r="AM36" s="1184"/>
      <c r="AN36" s="1184"/>
      <c r="AO36" s="1184"/>
      <c r="AP36" s="1184"/>
      <c r="AQ36" s="1185"/>
      <c r="AR36" s="1050" t="s">
        <v>44</v>
      </c>
      <c r="AS36" s="1192"/>
      <c r="AT36" s="1192"/>
      <c r="AU36" s="1192"/>
      <c r="AV36" s="1192"/>
      <c r="AW36" s="1192"/>
      <c r="AX36" s="1192"/>
      <c r="AY36" s="1192"/>
      <c r="AZ36" s="1192"/>
      <c r="BA36" s="1192"/>
      <c r="BB36" s="1192"/>
      <c r="BC36" s="1192"/>
      <c r="BD36" s="1192"/>
      <c r="BE36" s="1192"/>
      <c r="BF36" s="1193"/>
      <c r="BG36" s="1200"/>
      <c r="BH36" s="1201"/>
      <c r="BI36" s="1201"/>
      <c r="BJ36" s="1201"/>
      <c r="BK36" s="1201"/>
      <c r="BL36" s="1201"/>
      <c r="BM36" s="1201"/>
      <c r="BN36" s="1202"/>
      <c r="BO36" s="1050" t="s">
        <v>520</v>
      </c>
      <c r="BP36" s="1051"/>
      <c r="BQ36" s="1051"/>
      <c r="BR36" s="1051"/>
      <c r="BS36" s="1051"/>
      <c r="BT36" s="1051"/>
      <c r="BU36" s="1051"/>
      <c r="BV36" s="1051"/>
      <c r="BW36" s="1051"/>
      <c r="BX36" s="1051"/>
      <c r="BY36" s="1051"/>
      <c r="BZ36" s="1051"/>
      <c r="CA36" s="1051"/>
      <c r="CB36" s="1051"/>
      <c r="CC36" s="1051"/>
      <c r="CD36" s="1051"/>
      <c r="CE36" s="1209"/>
    </row>
    <row r="37" spans="4:96" s="13" customFormat="1" ht="12" customHeight="1" x14ac:dyDescent="0.2">
      <c r="D37" s="1131"/>
      <c r="E37" s="1132"/>
      <c r="F37" s="1132"/>
      <c r="G37" s="1132"/>
      <c r="H37" s="1132"/>
      <c r="I37" s="1132"/>
      <c r="J37" s="1132"/>
      <c r="K37" s="1133"/>
      <c r="L37" s="1235"/>
      <c r="M37" s="1517"/>
      <c r="N37" s="1517"/>
      <c r="O37" s="1517"/>
      <c r="P37" s="1517"/>
      <c r="Q37" s="1517"/>
      <c r="R37" s="1517"/>
      <c r="S37" s="1143"/>
      <c r="T37" s="1243"/>
      <c r="U37" s="1518"/>
      <c r="V37" s="1518"/>
      <c r="W37" s="1518"/>
      <c r="X37" s="1518"/>
      <c r="Y37" s="1518"/>
      <c r="Z37" s="1518"/>
      <c r="AA37" s="1518"/>
      <c r="AB37" s="1518"/>
      <c r="AC37" s="1518"/>
      <c r="AD37" s="1518"/>
      <c r="AE37" s="1518"/>
      <c r="AF37" s="1518"/>
      <c r="AG37" s="1518"/>
      <c r="AH37" s="1518"/>
      <c r="AI37" s="1152"/>
      <c r="AJ37" s="1512"/>
      <c r="AK37" s="1513"/>
      <c r="AL37" s="1513"/>
      <c r="AM37" s="1513"/>
      <c r="AN37" s="1513"/>
      <c r="AO37" s="1513"/>
      <c r="AP37" s="1513"/>
      <c r="AQ37" s="1188"/>
      <c r="AR37" s="1053"/>
      <c r="AS37" s="1514"/>
      <c r="AT37" s="1514"/>
      <c r="AU37" s="1514"/>
      <c r="AV37" s="1514"/>
      <c r="AW37" s="1514"/>
      <c r="AX37" s="1514"/>
      <c r="AY37" s="1514"/>
      <c r="AZ37" s="1514"/>
      <c r="BA37" s="1514"/>
      <c r="BB37" s="1514"/>
      <c r="BC37" s="1514"/>
      <c r="BD37" s="1514"/>
      <c r="BE37" s="1514"/>
      <c r="BF37" s="1196"/>
      <c r="BG37" s="1515"/>
      <c r="BH37" s="1516"/>
      <c r="BI37" s="1516"/>
      <c r="BJ37" s="1516"/>
      <c r="BK37" s="1516"/>
      <c r="BL37" s="1516"/>
      <c r="BM37" s="1516"/>
      <c r="BN37" s="1205"/>
      <c r="BO37" s="1053"/>
      <c r="BP37" s="1054"/>
      <c r="BQ37" s="1054"/>
      <c r="BR37" s="1054"/>
      <c r="BS37" s="1054"/>
      <c r="BT37" s="1054"/>
      <c r="BU37" s="1054"/>
      <c r="BV37" s="1054"/>
      <c r="BW37" s="1054"/>
      <c r="BX37" s="1054"/>
      <c r="BY37" s="1054"/>
      <c r="BZ37" s="1054"/>
      <c r="CA37" s="1054"/>
      <c r="CB37" s="1054"/>
      <c r="CC37" s="1054"/>
      <c r="CD37" s="1054"/>
      <c r="CE37" s="1210"/>
    </row>
    <row r="38" spans="4:96" s="13" customFormat="1" ht="12" customHeight="1" x14ac:dyDescent="0.2">
      <c r="D38" s="1131"/>
      <c r="E38" s="1132"/>
      <c r="F38" s="1132"/>
      <c r="G38" s="1132"/>
      <c r="H38" s="1132"/>
      <c r="I38" s="1132"/>
      <c r="J38" s="1132"/>
      <c r="K38" s="1133"/>
      <c r="L38" s="1141"/>
      <c r="M38" s="1142"/>
      <c r="N38" s="1142"/>
      <c r="O38" s="1142"/>
      <c r="P38" s="1142"/>
      <c r="Q38" s="1142"/>
      <c r="R38" s="1142"/>
      <c r="S38" s="1143"/>
      <c r="T38" s="1150"/>
      <c r="U38" s="1151"/>
      <c r="V38" s="1151"/>
      <c r="W38" s="1151"/>
      <c r="X38" s="1151"/>
      <c r="Y38" s="1151"/>
      <c r="Z38" s="1151"/>
      <c r="AA38" s="1151"/>
      <c r="AB38" s="1151"/>
      <c r="AC38" s="1151"/>
      <c r="AD38" s="1151"/>
      <c r="AE38" s="1151"/>
      <c r="AF38" s="1151"/>
      <c r="AG38" s="1151"/>
      <c r="AH38" s="1151"/>
      <c r="AI38" s="1152"/>
      <c r="AJ38" s="1186"/>
      <c r="AK38" s="1187"/>
      <c r="AL38" s="1187"/>
      <c r="AM38" s="1187"/>
      <c r="AN38" s="1187"/>
      <c r="AO38" s="1187"/>
      <c r="AP38" s="1187"/>
      <c r="AQ38" s="1188"/>
      <c r="AR38" s="1194"/>
      <c r="AS38" s="1195"/>
      <c r="AT38" s="1195"/>
      <c r="AU38" s="1195"/>
      <c r="AV38" s="1195"/>
      <c r="AW38" s="1195"/>
      <c r="AX38" s="1195"/>
      <c r="AY38" s="1195"/>
      <c r="AZ38" s="1195"/>
      <c r="BA38" s="1195"/>
      <c r="BB38" s="1195"/>
      <c r="BC38" s="1195"/>
      <c r="BD38" s="1195"/>
      <c r="BE38" s="1195"/>
      <c r="BF38" s="1196"/>
      <c r="BG38" s="1203"/>
      <c r="BH38" s="1204"/>
      <c r="BI38" s="1204"/>
      <c r="BJ38" s="1204"/>
      <c r="BK38" s="1204"/>
      <c r="BL38" s="1204"/>
      <c r="BM38" s="1204"/>
      <c r="BN38" s="1205"/>
      <c r="BO38" s="1053"/>
      <c r="BP38" s="1054"/>
      <c r="BQ38" s="1054"/>
      <c r="BR38" s="1054"/>
      <c r="BS38" s="1054"/>
      <c r="BT38" s="1054"/>
      <c r="BU38" s="1054"/>
      <c r="BV38" s="1054"/>
      <c r="BW38" s="1054"/>
      <c r="BX38" s="1054"/>
      <c r="BY38" s="1054"/>
      <c r="BZ38" s="1054"/>
      <c r="CA38" s="1054"/>
      <c r="CB38" s="1054"/>
      <c r="CC38" s="1054"/>
      <c r="CD38" s="1054"/>
      <c r="CE38" s="1210"/>
    </row>
    <row r="39" spans="4:96" s="13" customFormat="1" ht="12" customHeight="1" x14ac:dyDescent="0.2">
      <c r="D39" s="1131"/>
      <c r="E39" s="1132"/>
      <c r="F39" s="1132"/>
      <c r="G39" s="1132"/>
      <c r="H39" s="1132"/>
      <c r="I39" s="1132"/>
      <c r="J39" s="1132"/>
      <c r="K39" s="1133"/>
      <c r="L39" s="1141"/>
      <c r="M39" s="1142"/>
      <c r="N39" s="1142"/>
      <c r="O39" s="1142"/>
      <c r="P39" s="1142"/>
      <c r="Q39" s="1142"/>
      <c r="R39" s="1142"/>
      <c r="S39" s="1143"/>
      <c r="T39" s="1150"/>
      <c r="U39" s="1151"/>
      <c r="V39" s="1151"/>
      <c r="W39" s="1151"/>
      <c r="X39" s="1151"/>
      <c r="Y39" s="1151"/>
      <c r="Z39" s="1151"/>
      <c r="AA39" s="1151"/>
      <c r="AB39" s="1151"/>
      <c r="AC39" s="1151"/>
      <c r="AD39" s="1151"/>
      <c r="AE39" s="1151"/>
      <c r="AF39" s="1151"/>
      <c r="AG39" s="1151"/>
      <c r="AH39" s="1151"/>
      <c r="AI39" s="1152"/>
      <c r="AJ39" s="1186"/>
      <c r="AK39" s="1187"/>
      <c r="AL39" s="1187"/>
      <c r="AM39" s="1187"/>
      <c r="AN39" s="1187"/>
      <c r="AO39" s="1187"/>
      <c r="AP39" s="1187"/>
      <c r="AQ39" s="1188"/>
      <c r="AR39" s="1194"/>
      <c r="AS39" s="1195"/>
      <c r="AT39" s="1195"/>
      <c r="AU39" s="1195"/>
      <c r="AV39" s="1195"/>
      <c r="AW39" s="1195"/>
      <c r="AX39" s="1195"/>
      <c r="AY39" s="1195"/>
      <c r="AZ39" s="1195"/>
      <c r="BA39" s="1195"/>
      <c r="BB39" s="1195"/>
      <c r="BC39" s="1195"/>
      <c r="BD39" s="1195"/>
      <c r="BE39" s="1195"/>
      <c r="BF39" s="1196"/>
      <c r="BG39" s="1203"/>
      <c r="BH39" s="1204"/>
      <c r="BI39" s="1204"/>
      <c r="BJ39" s="1204"/>
      <c r="BK39" s="1204"/>
      <c r="BL39" s="1204"/>
      <c r="BM39" s="1204"/>
      <c r="BN39" s="1205"/>
      <c r="BO39" s="1053"/>
      <c r="BP39" s="1054"/>
      <c r="BQ39" s="1054"/>
      <c r="BR39" s="1054"/>
      <c r="BS39" s="1054"/>
      <c r="BT39" s="1054"/>
      <c r="BU39" s="1054"/>
      <c r="BV39" s="1054"/>
      <c r="BW39" s="1054"/>
      <c r="BX39" s="1054"/>
      <c r="BY39" s="1054"/>
      <c r="BZ39" s="1054"/>
      <c r="CA39" s="1054"/>
      <c r="CB39" s="1054"/>
      <c r="CC39" s="1054"/>
      <c r="CD39" s="1054"/>
      <c r="CE39" s="1210"/>
    </row>
    <row r="40" spans="4:96" s="13" customFormat="1" ht="12" customHeight="1" x14ac:dyDescent="0.2">
      <c r="D40" s="1131"/>
      <c r="E40" s="1132"/>
      <c r="F40" s="1132"/>
      <c r="G40" s="1132"/>
      <c r="H40" s="1132"/>
      <c r="I40" s="1132"/>
      <c r="J40" s="1132"/>
      <c r="K40" s="1133"/>
      <c r="L40" s="1141"/>
      <c r="M40" s="1142"/>
      <c r="N40" s="1142"/>
      <c r="O40" s="1142"/>
      <c r="P40" s="1142"/>
      <c r="Q40" s="1142"/>
      <c r="R40" s="1142"/>
      <c r="S40" s="1143"/>
      <c r="T40" s="1150"/>
      <c r="U40" s="1151"/>
      <c r="V40" s="1151"/>
      <c r="W40" s="1151"/>
      <c r="X40" s="1151"/>
      <c r="Y40" s="1151"/>
      <c r="Z40" s="1151"/>
      <c r="AA40" s="1151"/>
      <c r="AB40" s="1151"/>
      <c r="AC40" s="1151"/>
      <c r="AD40" s="1151"/>
      <c r="AE40" s="1151"/>
      <c r="AF40" s="1151"/>
      <c r="AG40" s="1151"/>
      <c r="AH40" s="1151"/>
      <c r="AI40" s="1152"/>
      <c r="AJ40" s="1186"/>
      <c r="AK40" s="1187"/>
      <c r="AL40" s="1187"/>
      <c r="AM40" s="1187"/>
      <c r="AN40" s="1187"/>
      <c r="AO40" s="1187"/>
      <c r="AP40" s="1187"/>
      <c r="AQ40" s="1188"/>
      <c r="AR40" s="1194"/>
      <c r="AS40" s="1195"/>
      <c r="AT40" s="1195"/>
      <c r="AU40" s="1195"/>
      <c r="AV40" s="1195"/>
      <c r="AW40" s="1195"/>
      <c r="AX40" s="1195"/>
      <c r="AY40" s="1195"/>
      <c r="AZ40" s="1195"/>
      <c r="BA40" s="1195"/>
      <c r="BB40" s="1195"/>
      <c r="BC40" s="1195"/>
      <c r="BD40" s="1195"/>
      <c r="BE40" s="1195"/>
      <c r="BF40" s="1196"/>
      <c r="BG40" s="1203"/>
      <c r="BH40" s="1204"/>
      <c r="BI40" s="1204"/>
      <c r="BJ40" s="1204"/>
      <c r="BK40" s="1204"/>
      <c r="BL40" s="1204"/>
      <c r="BM40" s="1204"/>
      <c r="BN40" s="1205"/>
      <c r="BO40" s="1053"/>
      <c r="BP40" s="1054"/>
      <c r="BQ40" s="1054"/>
      <c r="BR40" s="1054"/>
      <c r="BS40" s="1054"/>
      <c r="BT40" s="1054"/>
      <c r="BU40" s="1054"/>
      <c r="BV40" s="1054"/>
      <c r="BW40" s="1054"/>
      <c r="BX40" s="1054"/>
      <c r="BY40" s="1054"/>
      <c r="BZ40" s="1054"/>
      <c r="CA40" s="1054"/>
      <c r="CB40" s="1054"/>
      <c r="CC40" s="1054"/>
      <c r="CD40" s="1054"/>
      <c r="CE40" s="1210"/>
    </row>
    <row r="41" spans="4:96" s="13" customFormat="1" ht="4.5" customHeight="1" thickBot="1" x14ac:dyDescent="0.25">
      <c r="D41" s="1134"/>
      <c r="E41" s="1135"/>
      <c r="F41" s="1135"/>
      <c r="G41" s="1135"/>
      <c r="H41" s="1135"/>
      <c r="I41" s="1135"/>
      <c r="J41" s="1135"/>
      <c r="K41" s="1136"/>
      <c r="L41" s="1144"/>
      <c r="M41" s="1145"/>
      <c r="N41" s="1145"/>
      <c r="O41" s="1145"/>
      <c r="P41" s="1145"/>
      <c r="Q41" s="1145"/>
      <c r="R41" s="1145"/>
      <c r="S41" s="1146"/>
      <c r="T41" s="1153"/>
      <c r="U41" s="1154"/>
      <c r="V41" s="1154"/>
      <c r="W41" s="1154"/>
      <c r="X41" s="1154"/>
      <c r="Y41" s="1154"/>
      <c r="Z41" s="1154"/>
      <c r="AA41" s="1154"/>
      <c r="AB41" s="1154"/>
      <c r="AC41" s="1154"/>
      <c r="AD41" s="1154"/>
      <c r="AE41" s="1154"/>
      <c r="AF41" s="1154"/>
      <c r="AG41" s="1154"/>
      <c r="AH41" s="1154"/>
      <c r="AI41" s="1155"/>
      <c r="AJ41" s="1189"/>
      <c r="AK41" s="1190"/>
      <c r="AL41" s="1190"/>
      <c r="AM41" s="1190"/>
      <c r="AN41" s="1190"/>
      <c r="AO41" s="1190"/>
      <c r="AP41" s="1190"/>
      <c r="AQ41" s="1191"/>
      <c r="AR41" s="1197"/>
      <c r="AS41" s="1198"/>
      <c r="AT41" s="1198"/>
      <c r="AU41" s="1198"/>
      <c r="AV41" s="1198"/>
      <c r="AW41" s="1198"/>
      <c r="AX41" s="1198"/>
      <c r="AY41" s="1198"/>
      <c r="AZ41" s="1198"/>
      <c r="BA41" s="1198"/>
      <c r="BB41" s="1198"/>
      <c r="BC41" s="1198"/>
      <c r="BD41" s="1198"/>
      <c r="BE41" s="1198"/>
      <c r="BF41" s="1199"/>
      <c r="BG41" s="1206"/>
      <c r="BH41" s="1207"/>
      <c r="BI41" s="1207"/>
      <c r="BJ41" s="1207"/>
      <c r="BK41" s="1207"/>
      <c r="BL41" s="1207"/>
      <c r="BM41" s="1207"/>
      <c r="BN41" s="1208"/>
      <c r="BO41" s="1211"/>
      <c r="BP41" s="1212"/>
      <c r="BQ41" s="1212"/>
      <c r="BR41" s="1212"/>
      <c r="BS41" s="1212"/>
      <c r="BT41" s="1212"/>
      <c r="BU41" s="1212"/>
      <c r="BV41" s="1212"/>
      <c r="BW41" s="1212"/>
      <c r="BX41" s="1212"/>
      <c r="BY41" s="1212"/>
      <c r="BZ41" s="1212"/>
      <c r="CA41" s="1212"/>
      <c r="CB41" s="1212"/>
      <c r="CC41" s="1212"/>
      <c r="CD41" s="1212"/>
      <c r="CE41" s="1213"/>
    </row>
    <row r="42" spans="4:96" s="49" customFormat="1" ht="5.25" customHeight="1" thickTop="1" x14ac:dyDescent="0.2">
      <c r="D42" s="338"/>
    </row>
    <row r="43" spans="4:96" s="49" customFormat="1" ht="20.100000000000001" customHeight="1" x14ac:dyDescent="0.2">
      <c r="E43" s="339"/>
      <c r="F43" s="339"/>
      <c r="G43" s="340" t="s">
        <v>521</v>
      </c>
      <c r="H43" s="340"/>
      <c r="I43" s="340" t="s">
        <v>522</v>
      </c>
      <c r="J43" s="340"/>
      <c r="K43" s="340"/>
      <c r="Y43" s="340" t="s">
        <v>523</v>
      </c>
      <c r="Z43" s="340"/>
      <c r="AA43" s="340"/>
      <c r="AB43" s="340"/>
      <c r="AC43" s="340"/>
      <c r="AD43" s="340"/>
      <c r="AE43" s="340"/>
      <c r="AF43" s="340"/>
    </row>
    <row r="44" spans="4:96" s="49" customFormat="1" ht="20.100000000000001" customHeight="1" x14ac:dyDescent="0.2">
      <c r="E44" s="339"/>
      <c r="Z44" s="340"/>
      <c r="AA44" s="340" t="s">
        <v>524</v>
      </c>
      <c r="AB44" s="340"/>
      <c r="AC44" s="340"/>
      <c r="AD44" s="340"/>
      <c r="AE44" s="340"/>
      <c r="AF44" s="340"/>
    </row>
    <row r="45" spans="4:96" s="49" customFormat="1" ht="9.9" customHeight="1" x14ac:dyDescent="0.2">
      <c r="Y45" s="340"/>
      <c r="Z45" s="340"/>
      <c r="AA45" s="340"/>
      <c r="AB45" s="340"/>
      <c r="AC45" s="340"/>
      <c r="AD45" s="340"/>
      <c r="AE45" s="340"/>
      <c r="AF45" s="340"/>
    </row>
    <row r="46" spans="4:96" s="49" customFormat="1" ht="20.100000000000001" customHeight="1" x14ac:dyDescent="0.2">
      <c r="Y46" s="340" t="s">
        <v>525</v>
      </c>
      <c r="Z46" s="340"/>
      <c r="AA46" s="340"/>
      <c r="AB46" s="340"/>
      <c r="AC46" s="340"/>
      <c r="AD46" s="340"/>
      <c r="AE46" s="340"/>
      <c r="AF46" s="340"/>
      <c r="BZ46" s="340"/>
      <c r="CA46" s="340"/>
      <c r="CB46" s="340"/>
      <c r="CC46" s="340"/>
      <c r="CD46" s="340"/>
      <c r="CE46" s="340"/>
      <c r="CF46" s="340"/>
    </row>
    <row r="47" spans="4:96" s="49" customFormat="1" ht="20.100000000000001" customHeight="1" x14ac:dyDescent="0.2">
      <c r="Z47" s="340"/>
      <c r="AA47" s="340" t="s">
        <v>526</v>
      </c>
      <c r="AB47" s="340"/>
      <c r="AC47" s="340"/>
      <c r="AD47" s="340"/>
      <c r="AE47" s="340"/>
      <c r="AF47" s="340"/>
    </row>
    <row r="48" spans="4:96" s="49" customFormat="1" ht="9.9" customHeight="1" x14ac:dyDescent="0.2">
      <c r="Y48" s="340"/>
      <c r="Z48" s="340"/>
      <c r="AA48" s="340"/>
      <c r="AB48" s="340"/>
      <c r="AC48" s="340"/>
      <c r="AD48" s="340"/>
      <c r="AE48" s="340"/>
      <c r="AF48" s="340"/>
    </row>
    <row r="49" spans="9:97" s="49" customFormat="1" ht="20.100000000000001" customHeight="1" x14ac:dyDescent="0.2"/>
    <row r="50" spans="9:97" s="49" customFormat="1" ht="20.100000000000001" customHeight="1" x14ac:dyDescent="0.2">
      <c r="I50" s="340" t="s">
        <v>527</v>
      </c>
      <c r="J50" s="340"/>
      <c r="Y50" s="340" t="s">
        <v>528</v>
      </c>
    </row>
    <row r="51" spans="9:97" s="49" customFormat="1" ht="20.100000000000001" customHeight="1" x14ac:dyDescent="0.2"/>
    <row r="52" spans="9:97" s="49" customFormat="1" ht="20.100000000000001" customHeight="1" x14ac:dyDescent="0.2"/>
    <row r="53" spans="9:97" s="49" customFormat="1" ht="20.100000000000001" customHeight="1" x14ac:dyDescent="0.2"/>
    <row r="54" spans="9:97" s="49" customFormat="1" ht="20.100000000000001" customHeight="1" x14ac:dyDescent="0.2"/>
    <row r="55" spans="9:97" s="49" customFormat="1" ht="20.100000000000001" customHeight="1" x14ac:dyDescent="0.2"/>
    <row r="56" spans="9:97" s="49" customFormat="1" ht="39.75" customHeight="1" x14ac:dyDescent="0.2"/>
    <row r="57" spans="9:97" s="49" customFormat="1" ht="20.100000000000001" customHeight="1" x14ac:dyDescent="0.2"/>
    <row r="58" spans="9:97" s="49" customFormat="1" ht="20.100000000000001" customHeight="1" x14ac:dyDescent="0.2">
      <c r="BR58" s="1292" t="str">
        <f>IF(作業２!G78&gt;1,IF(CS58&gt;0,"事業団確認用（当該法人の他の認定こども園名）",""),"")</f>
        <v/>
      </c>
      <c r="BS58" s="1292"/>
      <c r="BT58" s="1292"/>
      <c r="BU58" s="1292"/>
      <c r="BV58" s="1292"/>
      <c r="BW58" s="1292"/>
      <c r="BX58" s="1292"/>
      <c r="BY58" s="1292"/>
      <c r="BZ58" s="1292"/>
      <c r="CA58" s="1292"/>
      <c r="CB58" s="1292"/>
      <c r="CC58" s="1292"/>
      <c r="CD58" s="1292"/>
      <c r="CE58" s="1292"/>
      <c r="CF58" s="1292"/>
      <c r="CG58" s="1292"/>
      <c r="CH58" s="1292"/>
      <c r="CI58" s="1292"/>
      <c r="CJ58" s="1292"/>
      <c r="CK58" s="1292"/>
      <c r="CL58" s="1292"/>
      <c r="CM58" s="1292"/>
      <c r="CN58" s="1292"/>
      <c r="CO58" s="1292"/>
      <c r="CP58" s="1292"/>
      <c r="CQ58" s="1292"/>
      <c r="CS58" s="49">
        <f>SUM(CS59:CS61)</f>
        <v>0</v>
      </c>
    </row>
    <row r="59" spans="9:97" s="49" customFormat="1" ht="20.100000000000001" customHeight="1" x14ac:dyDescent="0.2">
      <c r="BR59" s="1293" t="str">
        <f>IF(作業２!G78&gt;1,IF(作業２!G78&gt;1,IF(作業２!E10="","",作業２!E10),""),"")</f>
        <v/>
      </c>
      <c r="BS59" s="1293"/>
      <c r="BT59" s="1293"/>
      <c r="BU59" s="1293"/>
      <c r="BV59" s="1293"/>
      <c r="BW59" s="1293"/>
      <c r="BX59" s="1293"/>
      <c r="BY59" s="1293"/>
      <c r="BZ59" s="1293"/>
      <c r="CA59" s="1293"/>
      <c r="CB59" s="1293"/>
      <c r="CC59" s="1293"/>
      <c r="CD59" s="1293"/>
      <c r="CE59" s="1293"/>
      <c r="CF59" s="1293"/>
      <c r="CG59" s="1293"/>
      <c r="CH59" s="1293"/>
      <c r="CI59" s="1293"/>
      <c r="CJ59" s="1293"/>
      <c r="CK59" s="1293"/>
      <c r="CL59" s="1293"/>
      <c r="CM59" s="1293"/>
      <c r="CN59" s="1293"/>
      <c r="CO59" s="1293"/>
      <c r="CP59" s="1293"/>
      <c r="CQ59" s="1293"/>
      <c r="CS59" s="49">
        <f>IF(BR59="",0,1)</f>
        <v>0</v>
      </c>
    </row>
    <row r="60" spans="9:97" s="49" customFormat="1" ht="20.100000000000001" customHeight="1" x14ac:dyDescent="0.2">
      <c r="BR60" s="1293" t="str">
        <f>IF(作業２!G78&gt;1,IF(作業２!F10="","",作業２!F10),"")</f>
        <v/>
      </c>
      <c r="BS60" s="1293"/>
      <c r="BT60" s="1293"/>
      <c r="BU60" s="1293"/>
      <c r="BV60" s="1293"/>
      <c r="BW60" s="1293"/>
      <c r="BX60" s="1293"/>
      <c r="BY60" s="1293"/>
      <c r="BZ60" s="1293"/>
      <c r="CA60" s="1293"/>
      <c r="CB60" s="1293"/>
      <c r="CC60" s="1293"/>
      <c r="CD60" s="1293"/>
      <c r="CE60" s="1293"/>
      <c r="CF60" s="1293"/>
      <c r="CG60" s="1293"/>
      <c r="CH60" s="1293"/>
      <c r="CI60" s="1293"/>
      <c r="CJ60" s="1293"/>
      <c r="CK60" s="1293"/>
      <c r="CL60" s="1293"/>
      <c r="CM60" s="1293"/>
      <c r="CN60" s="1293"/>
      <c r="CO60" s="1293"/>
      <c r="CP60" s="1293"/>
      <c r="CQ60" s="1293"/>
      <c r="CS60" s="49">
        <f>IF(BR60="",0,1)</f>
        <v>0</v>
      </c>
    </row>
    <row r="61" spans="9:97" s="49" customFormat="1" ht="20.100000000000001" customHeight="1" x14ac:dyDescent="0.2">
      <c r="BR61" s="1293" t="str">
        <f>IF(作業２!G78&gt;1,IF(作業２!H10="","",作業２!H10),"")</f>
        <v/>
      </c>
      <c r="BS61" s="1293"/>
      <c r="BT61" s="1293"/>
      <c r="BU61" s="1293"/>
      <c r="BV61" s="1293"/>
      <c r="BW61" s="1293"/>
      <c r="BX61" s="1293"/>
      <c r="BY61" s="1293"/>
      <c r="BZ61" s="1293"/>
      <c r="CA61" s="1293"/>
      <c r="CB61" s="1293"/>
      <c r="CC61" s="1293"/>
      <c r="CD61" s="1293"/>
      <c r="CE61" s="1293"/>
      <c r="CF61" s="1293"/>
      <c r="CG61" s="1293"/>
      <c r="CH61" s="1293"/>
      <c r="CI61" s="1293"/>
      <c r="CJ61" s="1293"/>
      <c r="CK61" s="1293"/>
      <c r="CL61" s="1293"/>
      <c r="CM61" s="1293"/>
      <c r="CN61" s="1293"/>
      <c r="CO61" s="1293"/>
      <c r="CP61" s="1293"/>
      <c r="CQ61" s="1293"/>
      <c r="CS61" s="49">
        <f>IF(BR61="",0,1)</f>
        <v>0</v>
      </c>
    </row>
    <row r="62" spans="9:97" s="49" customFormat="1" ht="20.100000000000001" customHeight="1" x14ac:dyDescent="0.2"/>
    <row r="63" spans="9:97" s="49" customFormat="1" ht="20.100000000000001" customHeight="1" x14ac:dyDescent="0.2"/>
    <row r="64" spans="9:97" s="49" customFormat="1" ht="24.75" customHeight="1" thickBot="1" x14ac:dyDescent="0.25"/>
    <row r="65" spans="1:104" s="3" customFormat="1" ht="9.75" customHeight="1" thickTop="1" x14ac:dyDescent="0.2">
      <c r="D65" s="624" t="s">
        <v>38</v>
      </c>
      <c r="E65" s="625"/>
      <c r="F65" s="625"/>
      <c r="G65" s="625"/>
      <c r="H65" s="625"/>
      <c r="I65" s="625"/>
      <c r="J65" s="626"/>
      <c r="K65" s="1250" t="s">
        <v>23</v>
      </c>
      <c r="L65" s="625"/>
      <c r="M65" s="625"/>
      <c r="N65" s="625"/>
      <c r="O65" s="625"/>
      <c r="P65" s="626"/>
      <c r="Q65" s="1251" t="str">
        <f>IF(作業２!G19="","",作業２!G19)</f>
        <v/>
      </c>
      <c r="R65" s="1252"/>
      <c r="S65" s="1252"/>
      <c r="T65" s="1252"/>
      <c r="U65" s="1252"/>
      <c r="V65" s="1252"/>
      <c r="W65" s="1252"/>
      <c r="X65" s="1252"/>
      <c r="Y65" s="1252"/>
      <c r="Z65" s="1252"/>
      <c r="AA65" s="1252"/>
      <c r="AB65" s="1252"/>
      <c r="AC65" s="1252"/>
      <c r="AD65" s="1252"/>
      <c r="AE65" s="1252"/>
      <c r="AF65" s="1252"/>
      <c r="AG65" s="1252"/>
      <c r="AH65" s="1252"/>
      <c r="AI65" s="1252"/>
      <c r="AJ65" s="1252"/>
      <c r="AK65" s="1252"/>
      <c r="AL65" s="1252"/>
      <c r="AM65" s="1252"/>
      <c r="AN65" s="1252"/>
      <c r="AO65" s="1252"/>
      <c r="AP65" s="1253"/>
      <c r="AQ65" s="1257" t="s">
        <v>39</v>
      </c>
      <c r="AR65" s="1258"/>
      <c r="AS65" s="1258"/>
      <c r="AT65" s="1258"/>
      <c r="AU65" s="1258"/>
      <c r="AV65" s="1258"/>
      <c r="AW65" s="1259"/>
      <c r="AX65" s="1156" t="str">
        <f>IF(作業２!G21="","",作業２!G21)</f>
        <v/>
      </c>
      <c r="AY65" s="1157"/>
      <c r="AZ65" s="1157"/>
      <c r="BA65" s="1157"/>
      <c r="BB65" s="1157"/>
      <c r="BC65" s="1157"/>
      <c r="BD65" s="1157"/>
      <c r="BE65" s="1157"/>
      <c r="BF65" s="1157"/>
      <c r="BG65" s="1157"/>
      <c r="BH65" s="1157"/>
      <c r="BI65" s="1157"/>
      <c r="BJ65" s="1157"/>
      <c r="BK65" s="1157"/>
      <c r="BL65" s="1157"/>
      <c r="BM65" s="1157"/>
      <c r="BN65" s="1157"/>
      <c r="BO65" s="1157"/>
      <c r="BP65" s="1158"/>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T65" s="49"/>
      <c r="CU65" s="49"/>
      <c r="CV65" s="49"/>
      <c r="CW65" s="49"/>
      <c r="CX65" s="49"/>
      <c r="CY65" s="49"/>
      <c r="CZ65" s="49"/>
    </row>
    <row r="66" spans="1:104" s="3" customFormat="1" ht="30" customHeight="1" x14ac:dyDescent="0.2">
      <c r="D66" s="582"/>
      <c r="E66" s="583"/>
      <c r="F66" s="583"/>
      <c r="G66" s="583"/>
      <c r="H66" s="583"/>
      <c r="I66" s="583"/>
      <c r="J66" s="584"/>
      <c r="K66" s="616"/>
      <c r="L66" s="583"/>
      <c r="M66" s="583"/>
      <c r="N66" s="583"/>
      <c r="O66" s="583"/>
      <c r="P66" s="584"/>
      <c r="Q66" s="1254"/>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6"/>
      <c r="AQ66" s="1260"/>
      <c r="AR66" s="1261"/>
      <c r="AS66" s="1261"/>
      <c r="AT66" s="1261"/>
      <c r="AU66" s="1261"/>
      <c r="AV66" s="1261"/>
      <c r="AW66" s="1262"/>
      <c r="AX66" s="1159"/>
      <c r="AY66" s="1160"/>
      <c r="AZ66" s="1160"/>
      <c r="BA66" s="1160"/>
      <c r="BB66" s="1160"/>
      <c r="BC66" s="1160"/>
      <c r="BD66" s="1160"/>
      <c r="BE66" s="1160"/>
      <c r="BF66" s="1160"/>
      <c r="BG66" s="1160"/>
      <c r="BH66" s="1160"/>
      <c r="BI66" s="1160"/>
      <c r="BJ66" s="1160"/>
      <c r="BK66" s="1160"/>
      <c r="BL66" s="1160"/>
      <c r="BM66" s="1160"/>
      <c r="BN66" s="1160"/>
      <c r="BO66" s="1160"/>
      <c r="BP66" s="1161"/>
      <c r="BR66" s="1502" t="s">
        <v>58</v>
      </c>
      <c r="BS66" s="1503"/>
      <c r="BT66" s="1503"/>
      <c r="BU66" s="1503"/>
      <c r="BV66" s="1503"/>
      <c r="BW66" s="1503"/>
      <c r="BX66" s="1503"/>
      <c r="BY66" s="1503"/>
      <c r="BZ66" s="1503"/>
      <c r="CA66" s="1503"/>
      <c r="CB66" s="1503"/>
      <c r="CC66" s="1453" t="str">
        <f>IF(作業２!G15="","",IF(L22="","",IF((作業２!$I$76&gt;0),CONCATENATE(VLOOKUP(作業２!G15,作業２!H147:I193,2,FALSE),"L"),"")))</f>
        <v/>
      </c>
      <c r="CD66" s="1454"/>
      <c r="CE66" s="1454"/>
      <c r="CF66" s="1454"/>
      <c r="CG66" s="1454"/>
      <c r="CH66" s="1454"/>
      <c r="CI66" s="1454"/>
      <c r="CJ66" s="1454"/>
      <c r="CK66" s="1298"/>
      <c r="CL66" s="1298"/>
      <c r="CM66" s="1298"/>
      <c r="CN66" s="1298"/>
      <c r="CO66" s="1298"/>
      <c r="CP66" s="1298"/>
      <c r="CQ66" s="1298"/>
      <c r="CR66" s="1299"/>
      <c r="CT66" s="49"/>
      <c r="CU66" s="49"/>
      <c r="CV66" s="49"/>
      <c r="CW66" s="49"/>
      <c r="CX66" s="49"/>
      <c r="CY66" s="49"/>
      <c r="CZ66" s="49"/>
    </row>
    <row r="67" spans="1:104" s="3" customFormat="1" ht="29.25" customHeight="1" x14ac:dyDescent="0.2">
      <c r="D67" s="582"/>
      <c r="E67" s="583"/>
      <c r="F67" s="583"/>
      <c r="G67" s="583"/>
      <c r="H67" s="583"/>
      <c r="I67" s="583"/>
      <c r="J67" s="584"/>
      <c r="K67" s="615" t="s">
        <v>24</v>
      </c>
      <c r="L67" s="580"/>
      <c r="M67" s="580"/>
      <c r="N67" s="580"/>
      <c r="O67" s="580"/>
      <c r="P67" s="581"/>
      <c r="Q67" s="1329" t="str">
        <f>IF(作業２!G20="","",作業２!G20)</f>
        <v/>
      </c>
      <c r="R67" s="1330"/>
      <c r="S67" s="1330"/>
      <c r="T67" s="1330"/>
      <c r="U67" s="1330"/>
      <c r="V67" s="1330"/>
      <c r="W67" s="1330"/>
      <c r="X67" s="1330"/>
      <c r="Y67" s="1330"/>
      <c r="Z67" s="1330"/>
      <c r="AA67" s="1330"/>
      <c r="AB67" s="1330"/>
      <c r="AC67" s="1330"/>
      <c r="AD67" s="1330"/>
      <c r="AE67" s="1330"/>
      <c r="AF67" s="1330"/>
      <c r="AG67" s="1330"/>
      <c r="AH67" s="1330"/>
      <c r="AI67" s="1330"/>
      <c r="AJ67" s="1330"/>
      <c r="AK67" s="1330"/>
      <c r="AL67" s="1330"/>
      <c r="AM67" s="1330"/>
      <c r="AN67" s="1330"/>
      <c r="AO67" s="1330"/>
      <c r="AP67" s="1331"/>
      <c r="AQ67" s="1177" t="s">
        <v>47</v>
      </c>
      <c r="AR67" s="1178"/>
      <c r="AS67" s="1178"/>
      <c r="AT67" s="1178"/>
      <c r="AU67" s="1178"/>
      <c r="AV67" s="1178"/>
      <c r="AW67" s="1179"/>
      <c r="AX67" s="1506" t="str">
        <f>IF(作業２!G22="","",作業２!G22)</f>
        <v/>
      </c>
      <c r="AY67" s="1507"/>
      <c r="AZ67" s="1507"/>
      <c r="BA67" s="1507"/>
      <c r="BB67" s="1507"/>
      <c r="BC67" s="1507"/>
      <c r="BD67" s="1507"/>
      <c r="BE67" s="1507"/>
      <c r="BF67" s="1507"/>
      <c r="BG67" s="1507"/>
      <c r="BH67" s="1507"/>
      <c r="BI67" s="1507"/>
      <c r="BJ67" s="1507"/>
      <c r="BK67" s="1507"/>
      <c r="BL67" s="1507"/>
      <c r="BM67" s="1507"/>
      <c r="BN67" s="1507"/>
      <c r="BO67" s="1507"/>
      <c r="BP67" s="1508"/>
      <c r="BR67" s="1504"/>
      <c r="BS67" s="1504"/>
      <c r="BT67" s="1504"/>
      <c r="BU67" s="1504"/>
      <c r="BV67" s="1504"/>
      <c r="BW67" s="1504"/>
      <c r="BX67" s="1504"/>
      <c r="BY67" s="1504"/>
      <c r="BZ67" s="1504"/>
      <c r="CA67" s="1504"/>
      <c r="CB67" s="1504"/>
      <c r="CC67" s="1455"/>
      <c r="CD67" s="1456"/>
      <c r="CE67" s="1456"/>
      <c r="CF67" s="1456"/>
      <c r="CG67" s="1456"/>
      <c r="CH67" s="1456"/>
      <c r="CI67" s="1456"/>
      <c r="CJ67" s="1456"/>
      <c r="CK67" s="1300"/>
      <c r="CL67" s="1300"/>
      <c r="CM67" s="1300"/>
      <c r="CN67" s="1300"/>
      <c r="CO67" s="1300"/>
      <c r="CP67" s="1300"/>
      <c r="CQ67" s="1300"/>
      <c r="CR67" s="1301"/>
      <c r="CT67" s="49"/>
      <c r="CU67" s="49"/>
      <c r="CV67" s="49"/>
      <c r="CW67" s="49"/>
      <c r="CX67" s="49"/>
      <c r="CY67" s="49"/>
      <c r="CZ67" s="49"/>
    </row>
    <row r="68" spans="1:104" s="3" customFormat="1" ht="15" customHeight="1" thickBot="1" x14ac:dyDescent="0.25">
      <c r="D68" s="1249"/>
      <c r="E68" s="1169"/>
      <c r="F68" s="1169"/>
      <c r="G68" s="1169"/>
      <c r="H68" s="1169"/>
      <c r="I68" s="1169"/>
      <c r="J68" s="1170"/>
      <c r="K68" s="1168"/>
      <c r="L68" s="1169"/>
      <c r="M68" s="1169"/>
      <c r="N68" s="1169"/>
      <c r="O68" s="1169"/>
      <c r="P68" s="1170"/>
      <c r="Q68" s="1254"/>
      <c r="R68" s="1255"/>
      <c r="S68" s="1255"/>
      <c r="T68" s="1255"/>
      <c r="U68" s="1255"/>
      <c r="V68" s="1255"/>
      <c r="W68" s="1255"/>
      <c r="X68" s="1255"/>
      <c r="Y68" s="1255"/>
      <c r="Z68" s="1255"/>
      <c r="AA68" s="1255"/>
      <c r="AB68" s="1255"/>
      <c r="AC68" s="1255"/>
      <c r="AD68" s="1255"/>
      <c r="AE68" s="1255"/>
      <c r="AF68" s="1255"/>
      <c r="AG68" s="1255"/>
      <c r="AH68" s="1255"/>
      <c r="AI68" s="1255"/>
      <c r="AJ68" s="1255"/>
      <c r="AK68" s="1255"/>
      <c r="AL68" s="1255"/>
      <c r="AM68" s="1255"/>
      <c r="AN68" s="1255"/>
      <c r="AO68" s="1255"/>
      <c r="AP68" s="1256"/>
      <c r="AQ68" s="1180"/>
      <c r="AR68" s="1181"/>
      <c r="AS68" s="1181"/>
      <c r="AT68" s="1181"/>
      <c r="AU68" s="1181"/>
      <c r="AV68" s="1181"/>
      <c r="AW68" s="1182"/>
      <c r="AX68" s="1509"/>
      <c r="AY68" s="1510"/>
      <c r="AZ68" s="1510"/>
      <c r="BA68" s="1510"/>
      <c r="BB68" s="1510"/>
      <c r="BC68" s="1510"/>
      <c r="BD68" s="1510"/>
      <c r="BE68" s="1510"/>
      <c r="BF68" s="1510"/>
      <c r="BG68" s="1510"/>
      <c r="BH68" s="1510"/>
      <c r="BI68" s="1510"/>
      <c r="BJ68" s="1510"/>
      <c r="BK68" s="1510"/>
      <c r="BL68" s="1510"/>
      <c r="BM68" s="1510"/>
      <c r="BN68" s="1510"/>
      <c r="BO68" s="1510"/>
      <c r="BP68" s="1511"/>
      <c r="BR68" s="4"/>
      <c r="BS68" s="4"/>
      <c r="BT68" s="4"/>
      <c r="BU68" s="4"/>
      <c r="BV68" s="4"/>
      <c r="BW68" s="4"/>
      <c r="BX68" s="4"/>
      <c r="BY68" s="4"/>
      <c r="BZ68" s="4"/>
      <c r="CA68" s="4"/>
      <c r="CB68" s="4"/>
      <c r="CC68" s="4"/>
      <c r="CD68" s="4"/>
      <c r="CE68" s="4"/>
      <c r="CF68" s="4"/>
      <c r="CG68" s="4"/>
      <c r="CH68" s="586" t="str">
        <f>作業２!C73</f>
        <v>20240229NK</v>
      </c>
      <c r="CI68" s="586"/>
      <c r="CJ68" s="586"/>
      <c r="CK68" s="586"/>
      <c r="CL68" s="586"/>
      <c r="CM68" s="586"/>
      <c r="CN68" s="586"/>
      <c r="CO68" s="586"/>
      <c r="CP68" s="586"/>
      <c r="CQ68" s="586"/>
      <c r="CR68" s="586"/>
      <c r="CT68" s="49"/>
      <c r="CU68" s="49"/>
      <c r="CV68" s="49"/>
      <c r="CW68" s="49"/>
      <c r="CX68" s="49"/>
      <c r="CY68" s="49"/>
      <c r="CZ68" s="49"/>
    </row>
    <row r="69" spans="1:104" s="3" customFormat="1" ht="16.5" customHeight="1" thickTop="1" x14ac:dyDescent="0.2">
      <c r="E69" s="15"/>
      <c r="Q69" s="343"/>
      <c r="R69" s="343"/>
      <c r="S69" s="343"/>
      <c r="T69" s="343"/>
      <c r="U69" s="343"/>
      <c r="V69" s="343"/>
      <c r="W69" s="343"/>
      <c r="X69" s="343"/>
      <c r="Y69" s="343"/>
      <c r="Z69" s="343"/>
      <c r="AA69" s="343"/>
      <c r="AB69" s="343"/>
      <c r="AC69" s="343"/>
      <c r="AD69" s="343"/>
      <c r="AE69" s="343"/>
      <c r="AF69" s="343"/>
      <c r="AG69" s="343"/>
      <c r="AH69" s="343"/>
      <c r="AI69" s="343"/>
      <c r="AJ69" s="343"/>
      <c r="AK69" s="343"/>
      <c r="AL69" s="343"/>
      <c r="AM69" s="343"/>
      <c r="AN69" s="343"/>
      <c r="AO69" s="343"/>
      <c r="AP69" s="343"/>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row>
    <row r="70" spans="1:104" ht="9.75" customHeight="1" x14ac:dyDescent="0.2">
      <c r="BZ70" s="4"/>
      <c r="CA70" s="4"/>
      <c r="CB70" s="4"/>
      <c r="CC70" s="4"/>
      <c r="CD70" s="4"/>
      <c r="CE70" s="4"/>
      <c r="CF70" s="4"/>
      <c r="CG70" s="4"/>
      <c r="CH70" s="4"/>
      <c r="CI70" s="4"/>
      <c r="CJ70" s="4"/>
      <c r="CK70" s="4"/>
      <c r="CL70" s="4"/>
      <c r="CM70" s="4"/>
      <c r="CN70" s="4"/>
      <c r="CO70" s="4"/>
      <c r="CP70" s="4"/>
      <c r="CQ70" s="4"/>
      <c r="CR70" s="4"/>
    </row>
    <row r="71" spans="1:104" ht="24.75" customHeight="1" x14ac:dyDescent="0.2">
      <c r="E71" s="21"/>
      <c r="F71" s="21"/>
      <c r="G71" s="21"/>
      <c r="H71" s="21"/>
      <c r="I71" s="21"/>
      <c r="J71" s="21"/>
      <c r="K71" s="21"/>
      <c r="L71" s="7"/>
      <c r="M71" s="21"/>
      <c r="N71" s="21"/>
      <c r="O71" s="21"/>
      <c r="P71" s="21"/>
      <c r="Q71" s="21"/>
      <c r="R71" s="21"/>
      <c r="S71" s="21"/>
      <c r="T71" s="21"/>
      <c r="U71" s="21"/>
      <c r="V71" s="21"/>
      <c r="W71" s="21"/>
      <c r="X71" s="21"/>
      <c r="Y71" s="21"/>
      <c r="Z71" s="21"/>
      <c r="AA71" s="21"/>
      <c r="AB71" s="21"/>
      <c r="AC71" s="21"/>
      <c r="AD71" s="21"/>
      <c r="AE71" s="21"/>
      <c r="AH71" s="5" t="s">
        <v>151</v>
      </c>
      <c r="AI71" s="206"/>
      <c r="AJ71" s="206"/>
      <c r="AK71" s="206"/>
      <c r="AL71" s="206"/>
      <c r="AM71" s="206"/>
      <c r="AN71" s="206"/>
      <c r="AO71" s="206"/>
      <c r="AP71" s="206"/>
      <c r="AQ71" s="206"/>
      <c r="AR71" s="206"/>
      <c r="AS71" s="206"/>
      <c r="AT71" s="206"/>
      <c r="AU71" s="206"/>
      <c r="AV71" s="206"/>
      <c r="AW71" s="206"/>
      <c r="AX71" s="206"/>
      <c r="AY71" s="206"/>
      <c r="AZ71" s="206"/>
      <c r="BA71" s="206"/>
      <c r="BB71" s="206"/>
      <c r="BC71" s="206"/>
      <c r="BD71" s="206"/>
      <c r="BE71" s="206"/>
      <c r="BF71" s="206"/>
      <c r="BG71" s="206"/>
      <c r="BH71" s="206"/>
      <c r="BI71" s="206"/>
      <c r="BJ71" s="206"/>
      <c r="BK71" s="206"/>
      <c r="BL71" s="206"/>
      <c r="BM71" s="206"/>
      <c r="BN71" s="206"/>
      <c r="BO71" s="206"/>
      <c r="BP71" s="206"/>
      <c r="BQ71" s="206"/>
      <c r="BR71" s="206"/>
      <c r="BS71" s="21"/>
      <c r="BT71" s="21"/>
      <c r="BU71" s="21"/>
      <c r="BV71" s="21"/>
      <c r="BW71" s="1"/>
      <c r="BX71" s="1"/>
      <c r="BY71" s="1"/>
      <c r="BZ71" s="23"/>
      <c r="CA71" s="23"/>
      <c r="CB71" s="23"/>
    </row>
    <row r="72" spans="1:104" ht="24.75" customHeight="1" thickBot="1" x14ac:dyDescent="0.25">
      <c r="E72" s="21"/>
      <c r="F72" s="21"/>
      <c r="G72" s="21"/>
      <c r="H72" s="21"/>
      <c r="I72" s="21"/>
      <c r="J72" s="21"/>
      <c r="K72" s="21"/>
      <c r="L72" s="7"/>
      <c r="M72" s="21"/>
      <c r="N72" s="21"/>
      <c r="O72" s="21"/>
      <c r="P72" s="21"/>
      <c r="Q72" s="21"/>
      <c r="R72" s="21"/>
      <c r="S72" s="21"/>
      <c r="T72" s="21"/>
      <c r="U72" s="21"/>
      <c r="V72" s="21"/>
      <c r="W72" s="21"/>
      <c r="X72" s="21"/>
      <c r="Y72" s="21"/>
      <c r="Z72" s="21"/>
      <c r="AA72" s="21"/>
      <c r="AB72" s="21"/>
      <c r="AC72" s="21"/>
      <c r="AD72" s="21"/>
      <c r="AE72" s="21"/>
      <c r="AH72" s="783" t="s">
        <v>590</v>
      </c>
      <c r="AI72" s="784"/>
      <c r="AJ72" s="784"/>
      <c r="AK72" s="784"/>
      <c r="AL72" s="784"/>
      <c r="AM72" s="784"/>
      <c r="AN72" s="784"/>
      <c r="AO72" s="784"/>
      <c r="AP72" s="784"/>
      <c r="AQ72" s="784"/>
      <c r="AR72" s="784"/>
      <c r="AS72" s="784"/>
      <c r="AT72" s="784"/>
      <c r="AU72" s="784"/>
      <c r="AV72" s="784"/>
      <c r="AW72" s="784"/>
      <c r="AX72" s="784"/>
      <c r="AY72" s="784"/>
      <c r="AZ72" s="784"/>
      <c r="BA72" s="784"/>
      <c r="BB72" s="784"/>
      <c r="BC72" s="784"/>
      <c r="BD72" s="784"/>
      <c r="BE72" s="784"/>
      <c r="BF72" s="784"/>
      <c r="BG72" s="784"/>
      <c r="BH72" s="784"/>
      <c r="BI72" s="784"/>
      <c r="BJ72" s="784"/>
      <c r="BK72" s="784"/>
      <c r="BL72" s="784"/>
      <c r="BM72" s="784"/>
      <c r="BN72" s="784"/>
      <c r="BO72" s="784"/>
      <c r="BP72" s="784"/>
      <c r="BQ72" s="784"/>
      <c r="BR72" s="784"/>
      <c r="BS72" s="21"/>
      <c r="BT72" s="21"/>
      <c r="BU72" s="21"/>
      <c r="BV72" s="21"/>
      <c r="BW72" s="21"/>
      <c r="BX72" s="21"/>
      <c r="BY72" s="1"/>
      <c r="BZ72" s="1282" t="s">
        <v>150</v>
      </c>
      <c r="CA72" s="1282"/>
      <c r="CB72" s="1282"/>
      <c r="CC72" s="1282"/>
      <c r="CD72" s="1282"/>
      <c r="CE72" s="1282"/>
      <c r="CF72" s="1282"/>
      <c r="CG72" s="1282"/>
      <c r="CH72" s="1282"/>
      <c r="CI72" s="1282"/>
      <c r="CJ72" s="1282"/>
      <c r="CK72" s="1282"/>
      <c r="CL72" s="1282"/>
      <c r="CM72" s="1282"/>
      <c r="CN72" s="1282"/>
      <c r="CO72" s="1282"/>
      <c r="CP72" s="1282"/>
      <c r="CQ72" s="1282"/>
      <c r="CR72" s="1282"/>
    </row>
    <row r="73" spans="1:104" ht="24.75" customHeight="1" thickTop="1" x14ac:dyDescent="0.2">
      <c r="E73" s="970" t="s">
        <v>505</v>
      </c>
      <c r="F73" s="971"/>
      <c r="G73" s="971"/>
      <c r="H73" s="971"/>
      <c r="I73" s="971"/>
      <c r="J73" s="971"/>
      <c r="K73" s="971"/>
      <c r="L73" s="971"/>
      <c r="M73" s="971"/>
      <c r="N73" s="971"/>
      <c r="O73" s="971"/>
      <c r="P73" s="971"/>
      <c r="Q73" s="971"/>
      <c r="R73" s="971"/>
      <c r="S73" s="971"/>
      <c r="T73" s="971"/>
      <c r="U73" s="971"/>
      <c r="V73" s="971"/>
      <c r="W73" s="971"/>
      <c r="X73" s="971"/>
      <c r="Y73" s="971"/>
      <c r="Z73" s="971"/>
      <c r="AA73" s="971"/>
      <c r="AB73" s="971"/>
      <c r="AC73" s="971"/>
      <c r="AD73" s="971"/>
      <c r="AE73" s="971"/>
      <c r="AF73" s="971"/>
      <c r="AG73" s="971"/>
      <c r="AH73" s="971"/>
      <c r="AI73" s="971"/>
      <c r="AJ73" s="971"/>
      <c r="AK73" s="971"/>
      <c r="AL73" s="971"/>
      <c r="AM73" s="971"/>
      <c r="AN73" s="971"/>
      <c r="AO73" s="971"/>
      <c r="AP73" s="972"/>
      <c r="AQ73" s="201"/>
      <c r="AR73" s="201"/>
      <c r="AS73" s="201"/>
      <c r="AT73" s="201"/>
      <c r="AU73" s="201"/>
      <c r="AV73" s="1275" t="str">
        <f ca="1">IF(作業２!G75=1,作業２!G74,"")</f>
        <v/>
      </c>
      <c r="AW73" s="1275"/>
      <c r="AX73" s="1275"/>
      <c r="AY73" s="1275"/>
      <c r="AZ73" s="1275"/>
      <c r="BA73" s="1275"/>
      <c r="BB73" s="1275"/>
      <c r="BC73" s="1275"/>
      <c r="BD73" s="1275"/>
      <c r="BE73" s="1275"/>
      <c r="BF73" s="1275"/>
      <c r="BG73" s="1275"/>
      <c r="BH73" s="1275"/>
      <c r="BI73" s="1275"/>
      <c r="BJ73" s="1275"/>
      <c r="BK73" s="1275"/>
      <c r="BL73" s="1275"/>
      <c r="BM73" s="1275"/>
      <c r="BN73" s="1275"/>
      <c r="BO73" s="1275"/>
      <c r="BP73" s="1275"/>
      <c r="BQ73" s="1275"/>
      <c r="BR73" s="1275"/>
      <c r="BS73" s="1275"/>
      <c r="BT73" s="1275"/>
      <c r="BU73" s="1275"/>
      <c r="BV73" s="21"/>
      <c r="BW73" s="21"/>
      <c r="BX73" s="21"/>
      <c r="BY73" s="1"/>
      <c r="BZ73" s="1283" t="s">
        <v>0</v>
      </c>
      <c r="CA73" s="1284"/>
      <c r="CB73" s="1284"/>
      <c r="CC73" s="1284"/>
      <c r="CD73" s="1284"/>
      <c r="CE73" s="1284"/>
      <c r="CF73" s="1284"/>
      <c r="CG73" s="1284"/>
      <c r="CH73" s="1284"/>
      <c r="CI73" s="1284"/>
      <c r="CJ73" s="1284"/>
      <c r="CK73" s="1284"/>
      <c r="CL73" s="1284"/>
      <c r="CM73" s="1284"/>
      <c r="CN73" s="1284"/>
      <c r="CO73" s="1284"/>
      <c r="CP73" s="1284"/>
      <c r="CQ73" s="1284"/>
      <c r="CR73" s="1285"/>
    </row>
    <row r="74" spans="1:104" ht="39" customHeight="1" x14ac:dyDescent="0.2">
      <c r="E74" s="1276" t="str">
        <f>IF(L14="","",L14)</f>
        <v/>
      </c>
      <c r="F74" s="1277"/>
      <c r="G74" s="1277"/>
      <c r="H74" s="1277"/>
      <c r="I74" s="1277"/>
      <c r="J74" s="1277"/>
      <c r="K74" s="1277"/>
      <c r="L74" s="1277"/>
      <c r="M74" s="1277"/>
      <c r="N74" s="1277"/>
      <c r="O74" s="1277"/>
      <c r="P74" s="1277"/>
      <c r="Q74" s="1277"/>
      <c r="R74" s="1277"/>
      <c r="S74" s="1277"/>
      <c r="T74" s="1277"/>
      <c r="U74" s="1277"/>
      <c r="V74" s="1277"/>
      <c r="W74" s="1277"/>
      <c r="X74" s="1277"/>
      <c r="Y74" s="1277"/>
      <c r="Z74" s="1277"/>
      <c r="AA74" s="1277"/>
      <c r="AB74" s="1277"/>
      <c r="AC74" s="1277"/>
      <c r="AD74" s="1277"/>
      <c r="AE74" s="1277"/>
      <c r="AF74" s="1277"/>
      <c r="AG74" s="1277"/>
      <c r="AH74" s="1277"/>
      <c r="AI74" s="1277"/>
      <c r="AJ74" s="1277"/>
      <c r="AK74" s="1277"/>
      <c r="AL74" s="1277"/>
      <c r="AM74" s="1277"/>
      <c r="AN74" s="1277"/>
      <c r="AO74" s="1277"/>
      <c r="AP74" s="1278"/>
      <c r="AQ74" s="49"/>
      <c r="AR74" s="49"/>
      <c r="AS74" s="49"/>
      <c r="AT74" s="49"/>
      <c r="AU74" s="49"/>
      <c r="AV74" s="1275"/>
      <c r="AW74" s="1275"/>
      <c r="AX74" s="1275"/>
      <c r="AY74" s="1275"/>
      <c r="AZ74" s="1275"/>
      <c r="BA74" s="1275"/>
      <c r="BB74" s="1275"/>
      <c r="BC74" s="1275"/>
      <c r="BD74" s="1275"/>
      <c r="BE74" s="1275"/>
      <c r="BF74" s="1275"/>
      <c r="BG74" s="1275"/>
      <c r="BH74" s="1275"/>
      <c r="BI74" s="1275"/>
      <c r="BJ74" s="1275"/>
      <c r="BK74" s="1275"/>
      <c r="BL74" s="1275"/>
      <c r="BM74" s="1275"/>
      <c r="BN74" s="1275"/>
      <c r="BO74" s="1275"/>
      <c r="BP74" s="1275"/>
      <c r="BQ74" s="1275"/>
      <c r="BR74" s="1275"/>
      <c r="BS74" s="1275"/>
      <c r="BT74" s="1275"/>
      <c r="BU74" s="1275"/>
      <c r="BZ74" s="1286"/>
      <c r="CA74" s="1287"/>
      <c r="CB74" s="1287"/>
      <c r="CC74" s="1287"/>
      <c r="CD74" s="1287"/>
      <c r="CE74" s="1287"/>
      <c r="CF74" s="1287"/>
      <c r="CG74" s="1287"/>
      <c r="CH74" s="1287"/>
      <c r="CI74" s="1287"/>
      <c r="CJ74" s="1287"/>
      <c r="CK74" s="1287"/>
      <c r="CL74" s="1287"/>
      <c r="CM74" s="1287"/>
      <c r="CN74" s="1287"/>
      <c r="CO74" s="1287"/>
      <c r="CP74" s="1287"/>
      <c r="CQ74" s="1287"/>
      <c r="CR74" s="1288"/>
    </row>
    <row r="75" spans="1:104" ht="15" customHeight="1" thickBot="1" x14ac:dyDescent="0.25">
      <c r="E75" s="1279"/>
      <c r="F75" s="1280"/>
      <c r="G75" s="1280"/>
      <c r="H75" s="1280"/>
      <c r="I75" s="1280"/>
      <c r="J75" s="1280"/>
      <c r="K75" s="1280"/>
      <c r="L75" s="1280"/>
      <c r="M75" s="1280"/>
      <c r="N75" s="1280"/>
      <c r="O75" s="1280"/>
      <c r="P75" s="1280"/>
      <c r="Q75" s="1280"/>
      <c r="R75" s="1280"/>
      <c r="S75" s="1280"/>
      <c r="T75" s="1280"/>
      <c r="U75" s="1280"/>
      <c r="V75" s="1280"/>
      <c r="W75" s="1280"/>
      <c r="X75" s="1280"/>
      <c r="Y75" s="1280"/>
      <c r="Z75" s="1280"/>
      <c r="AA75" s="1280"/>
      <c r="AB75" s="1280"/>
      <c r="AC75" s="1280"/>
      <c r="AD75" s="1280"/>
      <c r="AE75" s="1280"/>
      <c r="AF75" s="1280"/>
      <c r="AG75" s="1280"/>
      <c r="AH75" s="1280"/>
      <c r="AI75" s="1280"/>
      <c r="AJ75" s="1280"/>
      <c r="AK75" s="1280"/>
      <c r="AL75" s="1280"/>
      <c r="AM75" s="1280"/>
      <c r="AN75" s="1280"/>
      <c r="AO75" s="1280"/>
      <c r="AP75" s="1281"/>
      <c r="AQ75" s="49"/>
      <c r="AR75" s="49"/>
      <c r="AS75" s="49"/>
      <c r="AT75" s="49"/>
      <c r="AU75" s="49"/>
      <c r="AV75" s="1275"/>
      <c r="AW75" s="1275"/>
      <c r="AX75" s="1275"/>
      <c r="AY75" s="1275"/>
      <c r="AZ75" s="1275"/>
      <c r="BA75" s="1275"/>
      <c r="BB75" s="1275"/>
      <c r="BC75" s="1275"/>
      <c r="BD75" s="1275"/>
      <c r="BE75" s="1275"/>
      <c r="BF75" s="1275"/>
      <c r="BG75" s="1275"/>
      <c r="BH75" s="1275"/>
      <c r="BI75" s="1275"/>
      <c r="BJ75" s="1275"/>
      <c r="BK75" s="1275"/>
      <c r="BL75" s="1275"/>
      <c r="BM75" s="1275"/>
      <c r="BN75" s="1275"/>
      <c r="BO75" s="1275"/>
      <c r="BP75" s="1275"/>
      <c r="BQ75" s="1275"/>
      <c r="BR75" s="1275"/>
      <c r="BS75" s="1275"/>
      <c r="BT75" s="1275"/>
      <c r="BU75" s="1275"/>
    </row>
    <row r="76" spans="1:104" s="3" customFormat="1" ht="15" customHeight="1" thickTop="1" thickBot="1" x14ac:dyDescent="0.25">
      <c r="A76" s="4"/>
      <c r="B76" s="4"/>
      <c r="C76" s="4"/>
      <c r="BI76" s="782" t="str">
        <f ca="1">CONCATENATE("（",作業２!$C$52,作業２!$C$47,"年4月1日～",作業２!$C$56,作業２!$C$49,"年3月31日　単位：円）")</f>
        <v>（令和5年4月1日～令和6年3月31日　単位：円）</v>
      </c>
      <c r="BJ76" s="782"/>
      <c r="BK76" s="782"/>
      <c r="BL76" s="782"/>
      <c r="BM76" s="782"/>
      <c r="BN76" s="782"/>
      <c r="BO76" s="782"/>
      <c r="BP76" s="782"/>
      <c r="BQ76" s="782"/>
      <c r="BR76" s="782"/>
      <c r="BS76" s="782"/>
      <c r="BT76" s="782"/>
      <c r="BU76" s="782"/>
      <c r="BV76" s="782"/>
      <c r="BW76" s="782"/>
      <c r="BX76" s="782"/>
      <c r="BY76" s="782"/>
      <c r="BZ76" s="782"/>
      <c r="CA76" s="782"/>
      <c r="CB76" s="782"/>
      <c r="CC76" s="782"/>
      <c r="CD76" s="782"/>
      <c r="CE76" s="782"/>
      <c r="CF76" s="782"/>
      <c r="CG76" s="782"/>
      <c r="CH76" s="782"/>
      <c r="CI76" s="782"/>
      <c r="CJ76" s="782"/>
      <c r="CK76" s="782"/>
      <c r="CL76" s="782"/>
      <c r="CM76" s="782"/>
      <c r="CN76" s="782"/>
      <c r="CO76" s="782"/>
      <c r="CP76" s="782"/>
      <c r="CQ76" s="782"/>
      <c r="CR76" s="782"/>
      <c r="CS76" s="4"/>
      <c r="CT76" s="4"/>
      <c r="CU76" s="4"/>
      <c r="CV76" s="4"/>
      <c r="CW76" s="4"/>
      <c r="CX76" s="4"/>
      <c r="CY76" s="4"/>
      <c r="CZ76" s="4"/>
    </row>
    <row r="77" spans="1:104" s="3" customFormat="1" ht="20.100000000000001" customHeight="1" thickTop="1" x14ac:dyDescent="0.2">
      <c r="A77" s="4"/>
      <c r="B77" s="4"/>
      <c r="C77" s="4"/>
      <c r="E77" s="865" t="s">
        <v>153</v>
      </c>
      <c r="F77" s="866"/>
      <c r="G77" s="866"/>
      <c r="H77" s="866"/>
      <c r="I77" s="866"/>
      <c r="J77" s="866"/>
      <c r="K77" s="866"/>
      <c r="L77" s="866"/>
      <c r="M77" s="866"/>
      <c r="N77" s="866"/>
      <c r="O77" s="866"/>
      <c r="P77" s="866"/>
      <c r="Q77" s="866"/>
      <c r="R77" s="866"/>
      <c r="S77" s="866"/>
      <c r="T77" s="866"/>
      <c r="U77" s="866"/>
      <c r="V77" s="866"/>
      <c r="W77" s="866"/>
      <c r="X77" s="867"/>
      <c r="Y77" s="694" t="s">
        <v>181</v>
      </c>
      <c r="Z77" s="695"/>
      <c r="AA77" s="695"/>
      <c r="AB77" s="695"/>
      <c r="AC77" s="695"/>
      <c r="AD77" s="695"/>
      <c r="AE77" s="695"/>
      <c r="AF77" s="695"/>
      <c r="AG77" s="695"/>
      <c r="AH77" s="695"/>
      <c r="AI77" s="695"/>
      <c r="AJ77" s="695"/>
      <c r="AK77" s="695"/>
      <c r="AL77" s="695"/>
      <c r="AM77" s="695"/>
      <c r="AN77" s="695"/>
      <c r="AO77" s="695"/>
      <c r="AP77" s="696"/>
      <c r="AQ77" s="700"/>
      <c r="AR77" s="701"/>
      <c r="AS77" s="701"/>
      <c r="AT77" s="701"/>
      <c r="AU77" s="701"/>
      <c r="AV77" s="701"/>
      <c r="AW77" s="701"/>
      <c r="AX77" s="701"/>
      <c r="AY77" s="701"/>
      <c r="AZ77" s="701"/>
      <c r="BA77" s="701"/>
      <c r="BB77" s="701"/>
      <c r="BC77" s="701"/>
      <c r="BD77" s="701"/>
      <c r="BE77" s="701"/>
      <c r="BF77" s="701"/>
      <c r="BG77" s="701"/>
      <c r="BH77" s="702"/>
      <c r="BI77" s="706" t="s">
        <v>180</v>
      </c>
      <c r="BJ77" s="707"/>
      <c r="BK77" s="707"/>
      <c r="BL77" s="707"/>
      <c r="BM77" s="707"/>
      <c r="BN77" s="707"/>
      <c r="BO77" s="707"/>
      <c r="BP77" s="707"/>
      <c r="BQ77" s="707"/>
      <c r="BR77" s="707"/>
      <c r="BS77" s="707"/>
      <c r="BT77" s="707"/>
      <c r="BU77" s="707"/>
      <c r="BV77" s="707"/>
      <c r="BW77" s="707"/>
      <c r="BX77" s="707"/>
      <c r="BY77" s="707"/>
      <c r="BZ77" s="708"/>
      <c r="CA77" s="709"/>
      <c r="CB77" s="710"/>
      <c r="CC77" s="710"/>
      <c r="CD77" s="710"/>
      <c r="CE77" s="710"/>
      <c r="CF77" s="710"/>
      <c r="CG77" s="710"/>
      <c r="CH77" s="710"/>
      <c r="CI77" s="710"/>
      <c r="CJ77" s="710"/>
      <c r="CK77" s="710"/>
      <c r="CL77" s="710"/>
      <c r="CM77" s="710"/>
      <c r="CN77" s="710"/>
      <c r="CO77" s="710"/>
      <c r="CP77" s="710"/>
      <c r="CQ77" s="710"/>
      <c r="CR77" s="711"/>
      <c r="CS77" s="4"/>
      <c r="CT77" s="4"/>
      <c r="CU77" s="4"/>
      <c r="CV77" s="4"/>
      <c r="CW77" s="4"/>
      <c r="CX77" s="4"/>
      <c r="CY77" s="4"/>
      <c r="CZ77" s="4"/>
    </row>
    <row r="78" spans="1:104" s="3" customFormat="1" ht="20.100000000000001" customHeight="1" x14ac:dyDescent="0.2">
      <c r="A78" s="4"/>
      <c r="B78" s="4"/>
      <c r="C78" s="4"/>
      <c r="E78" s="868"/>
      <c r="F78" s="869"/>
      <c r="G78" s="869"/>
      <c r="H78" s="869"/>
      <c r="I78" s="869"/>
      <c r="J78" s="869"/>
      <c r="K78" s="869"/>
      <c r="L78" s="869"/>
      <c r="M78" s="869"/>
      <c r="N78" s="869"/>
      <c r="O78" s="869"/>
      <c r="P78" s="869"/>
      <c r="Q78" s="869"/>
      <c r="R78" s="869"/>
      <c r="S78" s="869"/>
      <c r="T78" s="869"/>
      <c r="U78" s="869"/>
      <c r="V78" s="869"/>
      <c r="W78" s="869"/>
      <c r="X78" s="870"/>
      <c r="Y78" s="697"/>
      <c r="Z78" s="698"/>
      <c r="AA78" s="698"/>
      <c r="AB78" s="698"/>
      <c r="AC78" s="698"/>
      <c r="AD78" s="698"/>
      <c r="AE78" s="698"/>
      <c r="AF78" s="698"/>
      <c r="AG78" s="698"/>
      <c r="AH78" s="698"/>
      <c r="AI78" s="698"/>
      <c r="AJ78" s="698"/>
      <c r="AK78" s="698"/>
      <c r="AL78" s="698"/>
      <c r="AM78" s="698"/>
      <c r="AN78" s="698"/>
      <c r="AO78" s="698"/>
      <c r="AP78" s="699"/>
      <c r="AQ78" s="703"/>
      <c r="AR78" s="704"/>
      <c r="AS78" s="704"/>
      <c r="AT78" s="704"/>
      <c r="AU78" s="704"/>
      <c r="AV78" s="704"/>
      <c r="AW78" s="704"/>
      <c r="AX78" s="704"/>
      <c r="AY78" s="704"/>
      <c r="AZ78" s="704"/>
      <c r="BA78" s="704"/>
      <c r="BB78" s="704"/>
      <c r="BC78" s="704"/>
      <c r="BD78" s="704"/>
      <c r="BE78" s="704"/>
      <c r="BF78" s="704"/>
      <c r="BG78" s="704"/>
      <c r="BH78" s="705"/>
      <c r="BI78" s="712" t="str">
        <f>IF(L22="","",L22)</f>
        <v/>
      </c>
      <c r="BJ78" s="713"/>
      <c r="BK78" s="713"/>
      <c r="BL78" s="713"/>
      <c r="BM78" s="713"/>
      <c r="BN78" s="713"/>
      <c r="BO78" s="713"/>
      <c r="BP78" s="713"/>
      <c r="BQ78" s="713"/>
      <c r="BR78" s="713"/>
      <c r="BS78" s="713"/>
      <c r="BT78" s="713"/>
      <c r="BU78" s="713"/>
      <c r="BV78" s="713"/>
      <c r="BW78" s="713"/>
      <c r="BX78" s="713"/>
      <c r="BY78" s="713"/>
      <c r="BZ78" s="714"/>
      <c r="CA78" s="718"/>
      <c r="CB78" s="719"/>
      <c r="CC78" s="719"/>
      <c r="CD78" s="719"/>
      <c r="CE78" s="719"/>
      <c r="CF78" s="719"/>
      <c r="CG78" s="719"/>
      <c r="CH78" s="719"/>
      <c r="CI78" s="719"/>
      <c r="CJ78" s="719"/>
      <c r="CK78" s="719"/>
      <c r="CL78" s="719"/>
      <c r="CM78" s="719"/>
      <c r="CN78" s="719"/>
      <c r="CO78" s="719"/>
      <c r="CP78" s="719"/>
      <c r="CQ78" s="719"/>
      <c r="CR78" s="720"/>
      <c r="CS78" s="4"/>
      <c r="CT78" s="4"/>
      <c r="CU78" s="4"/>
      <c r="CV78" s="4"/>
      <c r="CW78" s="4"/>
      <c r="CX78" s="4"/>
      <c r="CY78" s="4"/>
      <c r="CZ78" s="4"/>
    </row>
    <row r="79" spans="1:104" s="3" customFormat="1" ht="39.9" customHeight="1" thickBot="1" x14ac:dyDescent="0.25">
      <c r="A79" s="4"/>
      <c r="B79" s="4"/>
      <c r="C79" s="4"/>
      <c r="E79" s="1263"/>
      <c r="F79" s="1264"/>
      <c r="G79" s="1264"/>
      <c r="H79" s="1264"/>
      <c r="I79" s="1264"/>
      <c r="J79" s="1264"/>
      <c r="K79" s="1264"/>
      <c r="L79" s="1264"/>
      <c r="M79" s="1264"/>
      <c r="N79" s="1264"/>
      <c r="O79" s="1264"/>
      <c r="P79" s="1264"/>
      <c r="Q79" s="1264"/>
      <c r="R79" s="1264"/>
      <c r="S79" s="1264"/>
      <c r="T79" s="1264"/>
      <c r="U79" s="1264"/>
      <c r="V79" s="1264"/>
      <c r="W79" s="1264"/>
      <c r="X79" s="1265"/>
      <c r="Y79" s="1269" t="s">
        <v>179</v>
      </c>
      <c r="Z79" s="1270"/>
      <c r="AA79" s="1270"/>
      <c r="AB79" s="1270"/>
      <c r="AC79" s="1270"/>
      <c r="AD79" s="1270"/>
      <c r="AE79" s="1270"/>
      <c r="AF79" s="1270"/>
      <c r="AG79" s="1270"/>
      <c r="AH79" s="1270"/>
      <c r="AI79" s="1270"/>
      <c r="AJ79" s="1270"/>
      <c r="AK79" s="1270"/>
      <c r="AL79" s="1270"/>
      <c r="AM79" s="1270"/>
      <c r="AN79" s="1270"/>
      <c r="AO79" s="1270"/>
      <c r="AP79" s="1271"/>
      <c r="AQ79" s="1272"/>
      <c r="AR79" s="1273"/>
      <c r="AS79" s="1273"/>
      <c r="AT79" s="1273"/>
      <c r="AU79" s="1273"/>
      <c r="AV79" s="1273"/>
      <c r="AW79" s="1273"/>
      <c r="AX79" s="1273"/>
      <c r="AY79" s="1273"/>
      <c r="AZ79" s="1273"/>
      <c r="BA79" s="1273"/>
      <c r="BB79" s="1273"/>
      <c r="BC79" s="1273"/>
      <c r="BD79" s="1273"/>
      <c r="BE79" s="1273"/>
      <c r="BF79" s="1273"/>
      <c r="BG79" s="1273"/>
      <c r="BH79" s="1274"/>
      <c r="BI79" s="715"/>
      <c r="BJ79" s="716"/>
      <c r="BK79" s="716"/>
      <c r="BL79" s="716"/>
      <c r="BM79" s="716"/>
      <c r="BN79" s="716"/>
      <c r="BO79" s="716"/>
      <c r="BP79" s="716"/>
      <c r="BQ79" s="716"/>
      <c r="BR79" s="716"/>
      <c r="BS79" s="716"/>
      <c r="BT79" s="716"/>
      <c r="BU79" s="716"/>
      <c r="BV79" s="716"/>
      <c r="BW79" s="716"/>
      <c r="BX79" s="716"/>
      <c r="BY79" s="716"/>
      <c r="BZ79" s="717"/>
      <c r="CA79" s="1312"/>
      <c r="CB79" s="1313"/>
      <c r="CC79" s="1313"/>
      <c r="CD79" s="1313"/>
      <c r="CE79" s="1313"/>
      <c r="CF79" s="1313"/>
      <c r="CG79" s="1313"/>
      <c r="CH79" s="1313"/>
      <c r="CI79" s="1313"/>
      <c r="CJ79" s="1313"/>
      <c r="CK79" s="1313"/>
      <c r="CL79" s="1313"/>
      <c r="CM79" s="1313"/>
      <c r="CN79" s="1313"/>
      <c r="CO79" s="1313"/>
      <c r="CP79" s="1313"/>
      <c r="CQ79" s="1313"/>
      <c r="CR79" s="1314"/>
      <c r="CS79" s="4"/>
      <c r="CT79" s="4"/>
      <c r="CU79" s="4"/>
      <c r="CV79" s="4"/>
      <c r="CW79" s="4"/>
      <c r="CX79" s="4"/>
      <c r="CY79" s="4"/>
      <c r="CZ79" s="4"/>
    </row>
    <row r="80" spans="1:104" s="3" customFormat="1" ht="30.9" customHeight="1" x14ac:dyDescent="0.2">
      <c r="A80" s="4"/>
      <c r="B80" s="4"/>
      <c r="C80" s="4"/>
      <c r="E80" s="856" t="s">
        <v>184</v>
      </c>
      <c r="F80" s="857"/>
      <c r="G80" s="857"/>
      <c r="H80" s="857"/>
      <c r="I80" s="857"/>
      <c r="J80" s="857"/>
      <c r="K80" s="857"/>
      <c r="L80" s="857"/>
      <c r="M80" s="857"/>
      <c r="N80" s="857"/>
      <c r="O80" s="857"/>
      <c r="P80" s="857"/>
      <c r="Q80" s="857"/>
      <c r="R80" s="857"/>
      <c r="S80" s="857"/>
      <c r="T80" s="857"/>
      <c r="U80" s="857"/>
      <c r="V80" s="857"/>
      <c r="W80" s="857"/>
      <c r="X80" s="858"/>
      <c r="Y80" s="859" t="str">
        <f>IF(BI86="","",BI86)</f>
        <v/>
      </c>
      <c r="Z80" s="860"/>
      <c r="AA80" s="860"/>
      <c r="AB80" s="860"/>
      <c r="AC80" s="860"/>
      <c r="AD80" s="860"/>
      <c r="AE80" s="860"/>
      <c r="AF80" s="860"/>
      <c r="AG80" s="860"/>
      <c r="AH80" s="860"/>
      <c r="AI80" s="860"/>
      <c r="AJ80" s="860"/>
      <c r="AK80" s="860"/>
      <c r="AL80" s="860"/>
      <c r="AM80" s="860"/>
      <c r="AN80" s="860"/>
      <c r="AO80" s="860"/>
      <c r="AP80" s="861"/>
      <c r="AQ80" s="973"/>
      <c r="AR80" s="930"/>
      <c r="AS80" s="930"/>
      <c r="AT80" s="930"/>
      <c r="AU80" s="930"/>
      <c r="AV80" s="930"/>
      <c r="AW80" s="930"/>
      <c r="AX80" s="930"/>
      <c r="AY80" s="930"/>
      <c r="AZ80" s="930"/>
      <c r="BA80" s="930"/>
      <c r="BB80" s="930"/>
      <c r="BC80" s="930"/>
      <c r="BD80" s="930"/>
      <c r="BE80" s="930"/>
      <c r="BF80" s="930"/>
      <c r="BG80" s="930"/>
      <c r="BH80" s="974"/>
      <c r="BI80" s="859" t="str">
        <f>IF(BI86="","",BI86)</f>
        <v/>
      </c>
      <c r="BJ80" s="860"/>
      <c r="BK80" s="860"/>
      <c r="BL80" s="860"/>
      <c r="BM80" s="860"/>
      <c r="BN80" s="860"/>
      <c r="BO80" s="860"/>
      <c r="BP80" s="860"/>
      <c r="BQ80" s="860"/>
      <c r="BR80" s="860"/>
      <c r="BS80" s="860"/>
      <c r="BT80" s="860"/>
      <c r="BU80" s="860"/>
      <c r="BV80" s="860"/>
      <c r="BW80" s="860"/>
      <c r="BX80" s="860"/>
      <c r="BY80" s="860"/>
      <c r="BZ80" s="861"/>
      <c r="CA80" s="930"/>
      <c r="CB80" s="930"/>
      <c r="CC80" s="930"/>
      <c r="CD80" s="930"/>
      <c r="CE80" s="930"/>
      <c r="CF80" s="930"/>
      <c r="CG80" s="930"/>
      <c r="CH80" s="930"/>
      <c r="CI80" s="930"/>
      <c r="CJ80" s="930"/>
      <c r="CK80" s="930"/>
      <c r="CL80" s="930"/>
      <c r="CM80" s="930"/>
      <c r="CN80" s="930"/>
      <c r="CO80" s="930"/>
      <c r="CP80" s="930"/>
      <c r="CQ80" s="930"/>
      <c r="CR80" s="931"/>
      <c r="CS80" s="4">
        <f>IF(BI80="",0,BI80)</f>
        <v>0</v>
      </c>
      <c r="CT80" s="4"/>
      <c r="CU80" s="4"/>
      <c r="CV80" s="4"/>
      <c r="CW80" s="4"/>
      <c r="CX80" s="4"/>
      <c r="CY80" s="4"/>
      <c r="CZ80" s="4"/>
    </row>
    <row r="81" spans="1:104" s="3" customFormat="1" ht="30.9" customHeight="1" x14ac:dyDescent="0.2">
      <c r="A81" s="4"/>
      <c r="B81" s="4"/>
      <c r="C81" s="4"/>
      <c r="E81" s="606" t="s">
        <v>212</v>
      </c>
      <c r="F81" s="580"/>
      <c r="G81" s="581"/>
      <c r="H81" s="849" t="s">
        <v>185</v>
      </c>
      <c r="I81" s="850"/>
      <c r="J81" s="850"/>
      <c r="K81" s="1042" t="s">
        <v>186</v>
      </c>
      <c r="L81" s="1042"/>
      <c r="M81" s="1042"/>
      <c r="N81" s="1042"/>
      <c r="O81" s="1042"/>
      <c r="P81" s="1042"/>
      <c r="Q81" s="1042"/>
      <c r="R81" s="1042"/>
      <c r="S81" s="1042"/>
      <c r="T81" s="1042"/>
      <c r="U81" s="1042"/>
      <c r="V81" s="1042"/>
      <c r="W81" s="1042"/>
      <c r="X81" s="1043"/>
      <c r="Y81" s="833"/>
      <c r="Z81" s="834"/>
      <c r="AA81" s="834"/>
      <c r="AB81" s="834"/>
      <c r="AC81" s="834"/>
      <c r="AD81" s="834"/>
      <c r="AE81" s="834"/>
      <c r="AF81" s="834"/>
      <c r="AG81" s="834"/>
      <c r="AH81" s="834"/>
      <c r="AI81" s="834"/>
      <c r="AJ81" s="834"/>
      <c r="AK81" s="834"/>
      <c r="AL81" s="834"/>
      <c r="AM81" s="834"/>
      <c r="AN81" s="834"/>
      <c r="AO81" s="834"/>
      <c r="AP81" s="835"/>
      <c r="AQ81" s="975"/>
      <c r="AR81" s="976"/>
      <c r="AS81" s="976"/>
      <c r="AT81" s="976"/>
      <c r="AU81" s="976"/>
      <c r="AV81" s="976"/>
      <c r="AW81" s="976"/>
      <c r="AX81" s="976"/>
      <c r="AY81" s="976"/>
      <c r="AZ81" s="976"/>
      <c r="BA81" s="976"/>
      <c r="BB81" s="976"/>
      <c r="BC81" s="976"/>
      <c r="BD81" s="976"/>
      <c r="BE81" s="976"/>
      <c r="BF81" s="976"/>
      <c r="BG81" s="976"/>
      <c r="BH81" s="977"/>
      <c r="BI81" s="833"/>
      <c r="BJ81" s="834"/>
      <c r="BK81" s="834"/>
      <c r="BL81" s="834"/>
      <c r="BM81" s="834"/>
      <c r="BN81" s="834"/>
      <c r="BO81" s="834"/>
      <c r="BP81" s="834"/>
      <c r="BQ81" s="834"/>
      <c r="BR81" s="834"/>
      <c r="BS81" s="834"/>
      <c r="BT81" s="834"/>
      <c r="BU81" s="834"/>
      <c r="BV81" s="834"/>
      <c r="BW81" s="834"/>
      <c r="BX81" s="834"/>
      <c r="BY81" s="834"/>
      <c r="BZ81" s="835"/>
      <c r="CA81" s="976"/>
      <c r="CB81" s="976"/>
      <c r="CC81" s="976"/>
      <c r="CD81" s="976"/>
      <c r="CE81" s="976"/>
      <c r="CF81" s="976"/>
      <c r="CG81" s="976"/>
      <c r="CH81" s="976"/>
      <c r="CI81" s="976"/>
      <c r="CJ81" s="976"/>
      <c r="CK81" s="976"/>
      <c r="CL81" s="976"/>
      <c r="CM81" s="976"/>
      <c r="CN81" s="976"/>
      <c r="CO81" s="976"/>
      <c r="CP81" s="976"/>
      <c r="CQ81" s="976"/>
      <c r="CR81" s="984"/>
      <c r="CS81" s="4"/>
      <c r="CT81" s="4"/>
      <c r="CU81" s="4"/>
      <c r="CV81" s="4"/>
      <c r="CW81" s="4"/>
      <c r="CX81" s="4"/>
      <c r="CY81" s="4"/>
      <c r="CZ81" s="4"/>
    </row>
    <row r="82" spans="1:104" s="3" customFormat="1" ht="30.9" customHeight="1" x14ac:dyDescent="0.2">
      <c r="A82" s="4"/>
      <c r="B82" s="4"/>
      <c r="C82" s="4"/>
      <c r="E82" s="582"/>
      <c r="F82" s="583"/>
      <c r="G82" s="584"/>
      <c r="H82" s="843" t="s">
        <v>35</v>
      </c>
      <c r="I82" s="844"/>
      <c r="J82" s="844"/>
      <c r="K82" s="1048" t="s">
        <v>187</v>
      </c>
      <c r="L82" s="1048"/>
      <c r="M82" s="1048"/>
      <c r="N82" s="1048"/>
      <c r="O82" s="1048"/>
      <c r="P82" s="1048"/>
      <c r="Q82" s="1048"/>
      <c r="R82" s="1048"/>
      <c r="S82" s="1048"/>
      <c r="T82" s="1048"/>
      <c r="U82" s="1048"/>
      <c r="V82" s="1048"/>
      <c r="W82" s="1048"/>
      <c r="X82" s="1049"/>
      <c r="Y82" s="820"/>
      <c r="Z82" s="821"/>
      <c r="AA82" s="821"/>
      <c r="AB82" s="821"/>
      <c r="AC82" s="821"/>
      <c r="AD82" s="821"/>
      <c r="AE82" s="821"/>
      <c r="AF82" s="821"/>
      <c r="AG82" s="821"/>
      <c r="AH82" s="821"/>
      <c r="AI82" s="821"/>
      <c r="AJ82" s="821"/>
      <c r="AK82" s="821"/>
      <c r="AL82" s="821"/>
      <c r="AM82" s="821"/>
      <c r="AN82" s="821"/>
      <c r="AO82" s="821"/>
      <c r="AP82" s="822"/>
      <c r="AQ82" s="815"/>
      <c r="AR82" s="816"/>
      <c r="AS82" s="816"/>
      <c r="AT82" s="816"/>
      <c r="AU82" s="816"/>
      <c r="AV82" s="816"/>
      <c r="AW82" s="816"/>
      <c r="AX82" s="816"/>
      <c r="AY82" s="816"/>
      <c r="AZ82" s="816"/>
      <c r="BA82" s="816"/>
      <c r="BB82" s="816"/>
      <c r="BC82" s="816"/>
      <c r="BD82" s="816"/>
      <c r="BE82" s="816"/>
      <c r="BF82" s="816"/>
      <c r="BG82" s="816"/>
      <c r="BH82" s="817"/>
      <c r="BI82" s="820"/>
      <c r="BJ82" s="821"/>
      <c r="BK82" s="821"/>
      <c r="BL82" s="821"/>
      <c r="BM82" s="821"/>
      <c r="BN82" s="821"/>
      <c r="BO82" s="821"/>
      <c r="BP82" s="821"/>
      <c r="BQ82" s="821"/>
      <c r="BR82" s="821"/>
      <c r="BS82" s="821"/>
      <c r="BT82" s="821"/>
      <c r="BU82" s="821"/>
      <c r="BV82" s="821"/>
      <c r="BW82" s="821"/>
      <c r="BX82" s="821"/>
      <c r="BY82" s="821"/>
      <c r="BZ82" s="822"/>
      <c r="CA82" s="816"/>
      <c r="CB82" s="816"/>
      <c r="CC82" s="816"/>
      <c r="CD82" s="816"/>
      <c r="CE82" s="816"/>
      <c r="CF82" s="816"/>
      <c r="CG82" s="816"/>
      <c r="CH82" s="816"/>
      <c r="CI82" s="816"/>
      <c r="CJ82" s="816"/>
      <c r="CK82" s="816"/>
      <c r="CL82" s="816"/>
      <c r="CM82" s="816"/>
      <c r="CN82" s="816"/>
      <c r="CO82" s="816"/>
      <c r="CP82" s="816"/>
      <c r="CQ82" s="816"/>
      <c r="CR82" s="823"/>
      <c r="CS82" s="4"/>
      <c r="CT82" s="4"/>
      <c r="CU82" s="4"/>
      <c r="CV82" s="4"/>
      <c r="CW82" s="4"/>
      <c r="CX82" s="4"/>
      <c r="CY82" s="4"/>
      <c r="CZ82" s="4"/>
    </row>
    <row r="83" spans="1:104" s="3" customFormat="1" ht="30.9" customHeight="1" x14ac:dyDescent="0.2">
      <c r="A83" s="4"/>
      <c r="B83" s="4"/>
      <c r="C83" s="4"/>
      <c r="E83" s="582"/>
      <c r="F83" s="583"/>
      <c r="G83" s="584"/>
      <c r="H83" s="843" t="s">
        <v>36</v>
      </c>
      <c r="I83" s="844"/>
      <c r="J83" s="844"/>
      <c r="K83" s="1048" t="s">
        <v>188</v>
      </c>
      <c r="L83" s="1048"/>
      <c r="M83" s="1048"/>
      <c r="N83" s="1048"/>
      <c r="O83" s="1048"/>
      <c r="P83" s="1048"/>
      <c r="Q83" s="1048"/>
      <c r="R83" s="1048"/>
      <c r="S83" s="1048"/>
      <c r="T83" s="1048"/>
      <c r="U83" s="1048"/>
      <c r="V83" s="1048"/>
      <c r="W83" s="1048"/>
      <c r="X83" s="1049"/>
      <c r="Y83" s="820"/>
      <c r="Z83" s="821"/>
      <c r="AA83" s="821"/>
      <c r="AB83" s="821"/>
      <c r="AC83" s="821"/>
      <c r="AD83" s="821"/>
      <c r="AE83" s="821"/>
      <c r="AF83" s="821"/>
      <c r="AG83" s="821"/>
      <c r="AH83" s="821"/>
      <c r="AI83" s="821"/>
      <c r="AJ83" s="821"/>
      <c r="AK83" s="821"/>
      <c r="AL83" s="821"/>
      <c r="AM83" s="821"/>
      <c r="AN83" s="821"/>
      <c r="AO83" s="821"/>
      <c r="AP83" s="822"/>
      <c r="AQ83" s="815"/>
      <c r="AR83" s="816"/>
      <c r="AS83" s="816"/>
      <c r="AT83" s="816"/>
      <c r="AU83" s="816"/>
      <c r="AV83" s="816"/>
      <c r="AW83" s="816"/>
      <c r="AX83" s="816"/>
      <c r="AY83" s="816"/>
      <c r="AZ83" s="816"/>
      <c r="BA83" s="816"/>
      <c r="BB83" s="816"/>
      <c r="BC83" s="816"/>
      <c r="BD83" s="816"/>
      <c r="BE83" s="816"/>
      <c r="BF83" s="816"/>
      <c r="BG83" s="816"/>
      <c r="BH83" s="817"/>
      <c r="BI83" s="820"/>
      <c r="BJ83" s="821"/>
      <c r="BK83" s="821"/>
      <c r="BL83" s="821"/>
      <c r="BM83" s="821"/>
      <c r="BN83" s="821"/>
      <c r="BO83" s="821"/>
      <c r="BP83" s="821"/>
      <c r="BQ83" s="821"/>
      <c r="BR83" s="821"/>
      <c r="BS83" s="821"/>
      <c r="BT83" s="821"/>
      <c r="BU83" s="821"/>
      <c r="BV83" s="821"/>
      <c r="BW83" s="821"/>
      <c r="BX83" s="821"/>
      <c r="BY83" s="821"/>
      <c r="BZ83" s="822"/>
      <c r="CA83" s="816"/>
      <c r="CB83" s="816"/>
      <c r="CC83" s="816"/>
      <c r="CD83" s="816"/>
      <c r="CE83" s="816"/>
      <c r="CF83" s="816"/>
      <c r="CG83" s="816"/>
      <c r="CH83" s="816"/>
      <c r="CI83" s="816"/>
      <c r="CJ83" s="816"/>
      <c r="CK83" s="816"/>
      <c r="CL83" s="816"/>
      <c r="CM83" s="816"/>
      <c r="CN83" s="816"/>
      <c r="CO83" s="816"/>
      <c r="CP83" s="816"/>
      <c r="CQ83" s="816"/>
      <c r="CR83" s="823"/>
      <c r="CS83" s="4"/>
      <c r="CT83" s="4"/>
      <c r="CU83" s="4"/>
      <c r="CV83" s="4"/>
      <c r="CW83" s="4"/>
      <c r="CX83" s="4"/>
      <c r="CY83" s="4"/>
      <c r="CZ83" s="4"/>
    </row>
    <row r="84" spans="1:104" s="3" customFormat="1" ht="30.9" customHeight="1" x14ac:dyDescent="0.2">
      <c r="A84" s="4"/>
      <c r="B84" s="4"/>
      <c r="C84" s="4"/>
      <c r="E84" s="582"/>
      <c r="F84" s="583"/>
      <c r="G84" s="584"/>
      <c r="H84" s="843" t="s">
        <v>49</v>
      </c>
      <c r="I84" s="844"/>
      <c r="J84" s="844"/>
      <c r="K84" s="1048" t="s">
        <v>189</v>
      </c>
      <c r="L84" s="1048"/>
      <c r="M84" s="1048"/>
      <c r="N84" s="1048"/>
      <c r="O84" s="1048"/>
      <c r="P84" s="1048"/>
      <c r="Q84" s="1048"/>
      <c r="R84" s="1048"/>
      <c r="S84" s="1048"/>
      <c r="T84" s="1048"/>
      <c r="U84" s="1048"/>
      <c r="V84" s="1048"/>
      <c r="W84" s="1048"/>
      <c r="X84" s="1049"/>
      <c r="Y84" s="820"/>
      <c r="Z84" s="821"/>
      <c r="AA84" s="821"/>
      <c r="AB84" s="821"/>
      <c r="AC84" s="821"/>
      <c r="AD84" s="821"/>
      <c r="AE84" s="821"/>
      <c r="AF84" s="821"/>
      <c r="AG84" s="821"/>
      <c r="AH84" s="821"/>
      <c r="AI84" s="821"/>
      <c r="AJ84" s="821"/>
      <c r="AK84" s="821"/>
      <c r="AL84" s="821"/>
      <c r="AM84" s="821"/>
      <c r="AN84" s="821"/>
      <c r="AO84" s="821"/>
      <c r="AP84" s="822"/>
      <c r="AQ84" s="815"/>
      <c r="AR84" s="816"/>
      <c r="AS84" s="816"/>
      <c r="AT84" s="816"/>
      <c r="AU84" s="816"/>
      <c r="AV84" s="816"/>
      <c r="AW84" s="816"/>
      <c r="AX84" s="816"/>
      <c r="AY84" s="816"/>
      <c r="AZ84" s="816"/>
      <c r="BA84" s="816"/>
      <c r="BB84" s="816"/>
      <c r="BC84" s="816"/>
      <c r="BD84" s="816"/>
      <c r="BE84" s="816"/>
      <c r="BF84" s="816"/>
      <c r="BG84" s="816"/>
      <c r="BH84" s="817"/>
      <c r="BI84" s="820"/>
      <c r="BJ84" s="821"/>
      <c r="BK84" s="821"/>
      <c r="BL84" s="821"/>
      <c r="BM84" s="821"/>
      <c r="BN84" s="821"/>
      <c r="BO84" s="821"/>
      <c r="BP84" s="821"/>
      <c r="BQ84" s="821"/>
      <c r="BR84" s="821"/>
      <c r="BS84" s="821"/>
      <c r="BT84" s="821"/>
      <c r="BU84" s="821"/>
      <c r="BV84" s="821"/>
      <c r="BW84" s="821"/>
      <c r="BX84" s="821"/>
      <c r="BY84" s="821"/>
      <c r="BZ84" s="822"/>
      <c r="CA84" s="816"/>
      <c r="CB84" s="816"/>
      <c r="CC84" s="816"/>
      <c r="CD84" s="816"/>
      <c r="CE84" s="816"/>
      <c r="CF84" s="816"/>
      <c r="CG84" s="816"/>
      <c r="CH84" s="816"/>
      <c r="CI84" s="816"/>
      <c r="CJ84" s="816"/>
      <c r="CK84" s="816"/>
      <c r="CL84" s="816"/>
      <c r="CM84" s="816"/>
      <c r="CN84" s="816"/>
      <c r="CO84" s="816"/>
      <c r="CP84" s="816"/>
      <c r="CQ84" s="816"/>
      <c r="CR84" s="823"/>
      <c r="CS84" s="4"/>
      <c r="CT84" s="4"/>
      <c r="CU84" s="4"/>
      <c r="CV84" s="4"/>
      <c r="CW84" s="4"/>
      <c r="CX84" s="4"/>
      <c r="CY84" s="4"/>
      <c r="CZ84" s="4"/>
    </row>
    <row r="85" spans="1:104" s="3" customFormat="1" ht="30.9" customHeight="1" x14ac:dyDescent="0.2">
      <c r="A85" s="4"/>
      <c r="B85" s="4"/>
      <c r="C85" s="4"/>
      <c r="E85" s="582"/>
      <c r="F85" s="583"/>
      <c r="G85" s="584"/>
      <c r="H85" s="843" t="s">
        <v>59</v>
      </c>
      <c r="I85" s="844"/>
      <c r="J85" s="844"/>
      <c r="K85" s="1048" t="s">
        <v>190</v>
      </c>
      <c r="L85" s="1048"/>
      <c r="M85" s="1048"/>
      <c r="N85" s="1048"/>
      <c r="O85" s="1048"/>
      <c r="P85" s="1048"/>
      <c r="Q85" s="1048"/>
      <c r="R85" s="1048"/>
      <c r="S85" s="1048"/>
      <c r="T85" s="1048"/>
      <c r="U85" s="1048"/>
      <c r="V85" s="1048"/>
      <c r="W85" s="1048"/>
      <c r="X85" s="1049"/>
      <c r="Y85" s="820"/>
      <c r="Z85" s="821"/>
      <c r="AA85" s="821"/>
      <c r="AB85" s="821"/>
      <c r="AC85" s="821"/>
      <c r="AD85" s="821"/>
      <c r="AE85" s="821"/>
      <c r="AF85" s="821"/>
      <c r="AG85" s="821"/>
      <c r="AH85" s="821"/>
      <c r="AI85" s="821"/>
      <c r="AJ85" s="821"/>
      <c r="AK85" s="821"/>
      <c r="AL85" s="821"/>
      <c r="AM85" s="821"/>
      <c r="AN85" s="821"/>
      <c r="AO85" s="821"/>
      <c r="AP85" s="822"/>
      <c r="AQ85" s="815"/>
      <c r="AR85" s="816"/>
      <c r="AS85" s="816"/>
      <c r="AT85" s="816"/>
      <c r="AU85" s="816"/>
      <c r="AV85" s="816"/>
      <c r="AW85" s="816"/>
      <c r="AX85" s="816"/>
      <c r="AY85" s="816"/>
      <c r="AZ85" s="816"/>
      <c r="BA85" s="816"/>
      <c r="BB85" s="816"/>
      <c r="BC85" s="816"/>
      <c r="BD85" s="816"/>
      <c r="BE85" s="816"/>
      <c r="BF85" s="816"/>
      <c r="BG85" s="816"/>
      <c r="BH85" s="817"/>
      <c r="BI85" s="820"/>
      <c r="BJ85" s="821"/>
      <c r="BK85" s="821"/>
      <c r="BL85" s="821"/>
      <c r="BM85" s="821"/>
      <c r="BN85" s="821"/>
      <c r="BO85" s="821"/>
      <c r="BP85" s="821"/>
      <c r="BQ85" s="821"/>
      <c r="BR85" s="821"/>
      <c r="BS85" s="821"/>
      <c r="BT85" s="821"/>
      <c r="BU85" s="821"/>
      <c r="BV85" s="821"/>
      <c r="BW85" s="821"/>
      <c r="BX85" s="821"/>
      <c r="BY85" s="821"/>
      <c r="BZ85" s="822"/>
      <c r="CA85" s="816"/>
      <c r="CB85" s="816"/>
      <c r="CC85" s="816"/>
      <c r="CD85" s="816"/>
      <c r="CE85" s="816"/>
      <c r="CF85" s="816"/>
      <c r="CG85" s="816"/>
      <c r="CH85" s="816"/>
      <c r="CI85" s="816"/>
      <c r="CJ85" s="816"/>
      <c r="CK85" s="816"/>
      <c r="CL85" s="816"/>
      <c r="CM85" s="816"/>
      <c r="CN85" s="816"/>
      <c r="CO85" s="816"/>
      <c r="CP85" s="816"/>
      <c r="CQ85" s="816"/>
      <c r="CR85" s="823"/>
      <c r="CS85" s="4"/>
      <c r="CT85" s="4"/>
      <c r="CU85" s="4"/>
      <c r="CV85" s="4"/>
      <c r="CW85" s="4"/>
      <c r="CX85" s="4"/>
      <c r="CY85" s="4"/>
      <c r="CZ85" s="4"/>
    </row>
    <row r="86" spans="1:104" s="3" customFormat="1" ht="30.9" customHeight="1" thickBot="1" x14ac:dyDescent="0.25">
      <c r="A86" s="4"/>
      <c r="B86" s="4"/>
      <c r="C86" s="4"/>
      <c r="E86" s="989"/>
      <c r="F86" s="990"/>
      <c r="G86" s="991"/>
      <c r="H86" s="836" t="s">
        <v>60</v>
      </c>
      <c r="I86" s="831"/>
      <c r="J86" s="831"/>
      <c r="K86" s="1046" t="s">
        <v>191</v>
      </c>
      <c r="L86" s="1046"/>
      <c r="M86" s="1046"/>
      <c r="N86" s="1046"/>
      <c r="O86" s="1046"/>
      <c r="P86" s="1046"/>
      <c r="Q86" s="1046"/>
      <c r="R86" s="1046"/>
      <c r="S86" s="1046"/>
      <c r="T86" s="1046"/>
      <c r="U86" s="1046"/>
      <c r="V86" s="1046"/>
      <c r="W86" s="1046"/>
      <c r="X86" s="1047"/>
      <c r="Y86" s="827" t="str">
        <f>IF(BI86="","",BI86)</f>
        <v/>
      </c>
      <c r="Z86" s="828"/>
      <c r="AA86" s="828"/>
      <c r="AB86" s="828"/>
      <c r="AC86" s="828"/>
      <c r="AD86" s="828"/>
      <c r="AE86" s="828"/>
      <c r="AF86" s="828"/>
      <c r="AG86" s="828"/>
      <c r="AH86" s="828"/>
      <c r="AI86" s="828"/>
      <c r="AJ86" s="828"/>
      <c r="AK86" s="828"/>
      <c r="AL86" s="828"/>
      <c r="AM86" s="828"/>
      <c r="AN86" s="828"/>
      <c r="AO86" s="828"/>
      <c r="AP86" s="829"/>
      <c r="AQ86" s="824"/>
      <c r="AR86" s="825"/>
      <c r="AS86" s="825"/>
      <c r="AT86" s="825"/>
      <c r="AU86" s="825"/>
      <c r="AV86" s="825"/>
      <c r="AW86" s="825"/>
      <c r="AX86" s="825"/>
      <c r="AY86" s="825"/>
      <c r="AZ86" s="825"/>
      <c r="BA86" s="825"/>
      <c r="BB86" s="825"/>
      <c r="BC86" s="825"/>
      <c r="BD86" s="825"/>
      <c r="BE86" s="825"/>
      <c r="BF86" s="825"/>
      <c r="BG86" s="825"/>
      <c r="BH86" s="826"/>
      <c r="BI86" s="827" t="str">
        <f>IF(作業３!E342+作業３!E345+作業３!E348+作業３!E351+作業３!E352+作業３!E354+作業３!E355+作業３!E356=0,"",作業３!E342+作業３!E345+作業３!E348+作業３!E351+作業３!E352+作業３!E354+作業３!E355+作業３!E356)</f>
        <v/>
      </c>
      <c r="BJ86" s="828"/>
      <c r="BK86" s="828"/>
      <c r="BL86" s="828"/>
      <c r="BM86" s="828"/>
      <c r="BN86" s="828"/>
      <c r="BO86" s="828"/>
      <c r="BP86" s="828"/>
      <c r="BQ86" s="828"/>
      <c r="BR86" s="828"/>
      <c r="BS86" s="828"/>
      <c r="BT86" s="828"/>
      <c r="BU86" s="828"/>
      <c r="BV86" s="828"/>
      <c r="BW86" s="828"/>
      <c r="BX86" s="828"/>
      <c r="BY86" s="828"/>
      <c r="BZ86" s="829"/>
      <c r="CA86" s="825"/>
      <c r="CB86" s="825"/>
      <c r="CC86" s="825"/>
      <c r="CD86" s="825"/>
      <c r="CE86" s="825"/>
      <c r="CF86" s="825"/>
      <c r="CG86" s="825"/>
      <c r="CH86" s="825"/>
      <c r="CI86" s="825"/>
      <c r="CJ86" s="825"/>
      <c r="CK86" s="825"/>
      <c r="CL86" s="825"/>
      <c r="CM86" s="825"/>
      <c r="CN86" s="825"/>
      <c r="CO86" s="825"/>
      <c r="CP86" s="825"/>
      <c r="CQ86" s="825"/>
      <c r="CR86" s="830"/>
      <c r="CS86" s="4"/>
      <c r="CT86" s="4"/>
      <c r="CU86" s="4"/>
      <c r="CV86" s="4"/>
      <c r="CW86" s="4"/>
      <c r="CX86" s="4"/>
      <c r="CY86" s="4"/>
      <c r="CZ86" s="4"/>
    </row>
    <row r="87" spans="1:104" s="3" customFormat="1" ht="30.9" customHeight="1" x14ac:dyDescent="0.2">
      <c r="A87" s="4"/>
      <c r="B87" s="4"/>
      <c r="C87" s="4"/>
      <c r="E87" s="856" t="s">
        <v>192</v>
      </c>
      <c r="F87" s="857"/>
      <c r="G87" s="857"/>
      <c r="H87" s="857"/>
      <c r="I87" s="857"/>
      <c r="J87" s="857"/>
      <c r="K87" s="857"/>
      <c r="L87" s="857"/>
      <c r="M87" s="857"/>
      <c r="N87" s="857"/>
      <c r="O87" s="857"/>
      <c r="P87" s="857"/>
      <c r="Q87" s="857"/>
      <c r="R87" s="857"/>
      <c r="S87" s="857"/>
      <c r="T87" s="857"/>
      <c r="U87" s="857"/>
      <c r="V87" s="857"/>
      <c r="W87" s="857"/>
      <c r="X87" s="858"/>
      <c r="Y87" s="859"/>
      <c r="Z87" s="860"/>
      <c r="AA87" s="860"/>
      <c r="AB87" s="860"/>
      <c r="AC87" s="860"/>
      <c r="AD87" s="860"/>
      <c r="AE87" s="860"/>
      <c r="AF87" s="860"/>
      <c r="AG87" s="860"/>
      <c r="AH87" s="860"/>
      <c r="AI87" s="860"/>
      <c r="AJ87" s="860"/>
      <c r="AK87" s="860"/>
      <c r="AL87" s="860"/>
      <c r="AM87" s="860"/>
      <c r="AN87" s="860"/>
      <c r="AO87" s="860"/>
      <c r="AP87" s="861"/>
      <c r="AQ87" s="973"/>
      <c r="AR87" s="930"/>
      <c r="AS87" s="930"/>
      <c r="AT87" s="930"/>
      <c r="AU87" s="930"/>
      <c r="AV87" s="930"/>
      <c r="AW87" s="930"/>
      <c r="AX87" s="930"/>
      <c r="AY87" s="930"/>
      <c r="AZ87" s="930"/>
      <c r="BA87" s="930"/>
      <c r="BB87" s="930"/>
      <c r="BC87" s="930"/>
      <c r="BD87" s="930"/>
      <c r="BE87" s="930"/>
      <c r="BF87" s="930"/>
      <c r="BG87" s="930"/>
      <c r="BH87" s="974"/>
      <c r="BI87" s="859"/>
      <c r="BJ87" s="860"/>
      <c r="BK87" s="860"/>
      <c r="BL87" s="860"/>
      <c r="BM87" s="860"/>
      <c r="BN87" s="860"/>
      <c r="BO87" s="860"/>
      <c r="BP87" s="860"/>
      <c r="BQ87" s="860"/>
      <c r="BR87" s="860"/>
      <c r="BS87" s="860"/>
      <c r="BT87" s="860"/>
      <c r="BU87" s="860"/>
      <c r="BV87" s="860"/>
      <c r="BW87" s="860"/>
      <c r="BX87" s="860"/>
      <c r="BY87" s="860"/>
      <c r="BZ87" s="861"/>
      <c r="CA87" s="930"/>
      <c r="CB87" s="930"/>
      <c r="CC87" s="930"/>
      <c r="CD87" s="930"/>
      <c r="CE87" s="930"/>
      <c r="CF87" s="930"/>
      <c r="CG87" s="930"/>
      <c r="CH87" s="930"/>
      <c r="CI87" s="930"/>
      <c r="CJ87" s="930"/>
      <c r="CK87" s="930"/>
      <c r="CL87" s="930"/>
      <c r="CM87" s="930"/>
      <c r="CN87" s="930"/>
      <c r="CO87" s="930"/>
      <c r="CP87" s="930"/>
      <c r="CQ87" s="930"/>
      <c r="CR87" s="931"/>
      <c r="CS87" s="4">
        <f>IF(BI87="",0,BI87)</f>
        <v>0</v>
      </c>
      <c r="CT87" s="4"/>
      <c r="CU87" s="4"/>
      <c r="CV87" s="4"/>
      <c r="CW87" s="4"/>
      <c r="CX87" s="4"/>
      <c r="CY87" s="4"/>
      <c r="CZ87" s="4"/>
    </row>
    <row r="88" spans="1:104" s="3" customFormat="1" ht="30.9" customHeight="1" x14ac:dyDescent="0.2">
      <c r="A88" s="4"/>
      <c r="B88" s="4"/>
      <c r="C88" s="4"/>
      <c r="E88" s="606" t="s">
        <v>212</v>
      </c>
      <c r="F88" s="580"/>
      <c r="G88" s="581"/>
      <c r="H88" s="849" t="s">
        <v>185</v>
      </c>
      <c r="I88" s="850"/>
      <c r="J88" s="850"/>
      <c r="K88" s="1042" t="s">
        <v>193</v>
      </c>
      <c r="L88" s="1042"/>
      <c r="M88" s="1042"/>
      <c r="N88" s="1042"/>
      <c r="O88" s="1042"/>
      <c r="P88" s="1042"/>
      <c r="Q88" s="1042"/>
      <c r="R88" s="1042"/>
      <c r="S88" s="1042"/>
      <c r="T88" s="1042"/>
      <c r="U88" s="1042"/>
      <c r="V88" s="1042"/>
      <c r="W88" s="1042"/>
      <c r="X88" s="1043"/>
      <c r="Y88" s="833"/>
      <c r="Z88" s="834"/>
      <c r="AA88" s="834"/>
      <c r="AB88" s="834"/>
      <c r="AC88" s="834"/>
      <c r="AD88" s="834"/>
      <c r="AE88" s="834"/>
      <c r="AF88" s="834"/>
      <c r="AG88" s="834"/>
      <c r="AH88" s="834"/>
      <c r="AI88" s="834"/>
      <c r="AJ88" s="834"/>
      <c r="AK88" s="834"/>
      <c r="AL88" s="834"/>
      <c r="AM88" s="834"/>
      <c r="AN88" s="834"/>
      <c r="AO88" s="834"/>
      <c r="AP88" s="835"/>
      <c r="AQ88" s="975"/>
      <c r="AR88" s="976"/>
      <c r="AS88" s="976"/>
      <c r="AT88" s="976"/>
      <c r="AU88" s="976"/>
      <c r="AV88" s="976"/>
      <c r="AW88" s="976"/>
      <c r="AX88" s="976"/>
      <c r="AY88" s="976"/>
      <c r="AZ88" s="976"/>
      <c r="BA88" s="976"/>
      <c r="BB88" s="976"/>
      <c r="BC88" s="976"/>
      <c r="BD88" s="976"/>
      <c r="BE88" s="976"/>
      <c r="BF88" s="976"/>
      <c r="BG88" s="976"/>
      <c r="BH88" s="977"/>
      <c r="BI88" s="833"/>
      <c r="BJ88" s="834"/>
      <c r="BK88" s="834"/>
      <c r="BL88" s="834"/>
      <c r="BM88" s="834"/>
      <c r="BN88" s="834"/>
      <c r="BO88" s="834"/>
      <c r="BP88" s="834"/>
      <c r="BQ88" s="834"/>
      <c r="BR88" s="834"/>
      <c r="BS88" s="834"/>
      <c r="BT88" s="834"/>
      <c r="BU88" s="834"/>
      <c r="BV88" s="834"/>
      <c r="BW88" s="834"/>
      <c r="BX88" s="834"/>
      <c r="BY88" s="834"/>
      <c r="BZ88" s="835"/>
      <c r="CA88" s="976"/>
      <c r="CB88" s="976"/>
      <c r="CC88" s="976"/>
      <c r="CD88" s="976"/>
      <c r="CE88" s="976"/>
      <c r="CF88" s="976"/>
      <c r="CG88" s="976"/>
      <c r="CH88" s="976"/>
      <c r="CI88" s="976"/>
      <c r="CJ88" s="976"/>
      <c r="CK88" s="976"/>
      <c r="CL88" s="976"/>
      <c r="CM88" s="976"/>
      <c r="CN88" s="976"/>
      <c r="CO88" s="976"/>
      <c r="CP88" s="976"/>
      <c r="CQ88" s="976"/>
      <c r="CR88" s="984"/>
      <c r="CS88" s="4"/>
      <c r="CT88" s="4"/>
      <c r="CU88" s="4"/>
      <c r="CV88" s="4"/>
      <c r="CW88" s="4"/>
      <c r="CX88" s="4"/>
      <c r="CY88" s="4"/>
      <c r="CZ88" s="4"/>
    </row>
    <row r="89" spans="1:104" s="3" customFormat="1" ht="30.9" customHeight="1" thickBot="1" x14ac:dyDescent="0.25">
      <c r="A89" s="4"/>
      <c r="B89" s="4"/>
      <c r="C89" s="4"/>
      <c r="E89" s="989"/>
      <c r="F89" s="990"/>
      <c r="G89" s="991"/>
      <c r="H89" s="836" t="s">
        <v>35</v>
      </c>
      <c r="I89" s="831"/>
      <c r="J89" s="831"/>
      <c r="K89" s="854" t="s">
        <v>194</v>
      </c>
      <c r="L89" s="854"/>
      <c r="M89" s="854"/>
      <c r="N89" s="854"/>
      <c r="O89" s="854"/>
      <c r="P89" s="854"/>
      <c r="Q89" s="854"/>
      <c r="R89" s="854"/>
      <c r="S89" s="854"/>
      <c r="T89" s="854"/>
      <c r="U89" s="854"/>
      <c r="V89" s="854"/>
      <c r="W89" s="854"/>
      <c r="X89" s="855"/>
      <c r="Y89" s="827"/>
      <c r="Z89" s="828"/>
      <c r="AA89" s="828"/>
      <c r="AB89" s="828"/>
      <c r="AC89" s="828"/>
      <c r="AD89" s="828"/>
      <c r="AE89" s="828"/>
      <c r="AF89" s="828"/>
      <c r="AG89" s="828"/>
      <c r="AH89" s="828"/>
      <c r="AI89" s="828"/>
      <c r="AJ89" s="828"/>
      <c r="AK89" s="828"/>
      <c r="AL89" s="828"/>
      <c r="AM89" s="828"/>
      <c r="AN89" s="828"/>
      <c r="AO89" s="828"/>
      <c r="AP89" s="829"/>
      <c r="AQ89" s="824"/>
      <c r="AR89" s="825"/>
      <c r="AS89" s="825"/>
      <c r="AT89" s="825"/>
      <c r="AU89" s="825"/>
      <c r="AV89" s="825"/>
      <c r="AW89" s="825"/>
      <c r="AX89" s="825"/>
      <c r="AY89" s="825"/>
      <c r="AZ89" s="825"/>
      <c r="BA89" s="825"/>
      <c r="BB89" s="825"/>
      <c r="BC89" s="825"/>
      <c r="BD89" s="825"/>
      <c r="BE89" s="825"/>
      <c r="BF89" s="825"/>
      <c r="BG89" s="825"/>
      <c r="BH89" s="826"/>
      <c r="BI89" s="827"/>
      <c r="BJ89" s="828"/>
      <c r="BK89" s="828"/>
      <c r="BL89" s="828"/>
      <c r="BM89" s="828"/>
      <c r="BN89" s="828"/>
      <c r="BO89" s="828"/>
      <c r="BP89" s="828"/>
      <c r="BQ89" s="828"/>
      <c r="BR89" s="828"/>
      <c r="BS89" s="828"/>
      <c r="BT89" s="828"/>
      <c r="BU89" s="828"/>
      <c r="BV89" s="828"/>
      <c r="BW89" s="828"/>
      <c r="BX89" s="828"/>
      <c r="BY89" s="828"/>
      <c r="BZ89" s="829"/>
      <c r="CA89" s="825"/>
      <c r="CB89" s="825"/>
      <c r="CC89" s="825"/>
      <c r="CD89" s="825"/>
      <c r="CE89" s="825"/>
      <c r="CF89" s="825"/>
      <c r="CG89" s="825"/>
      <c r="CH89" s="825"/>
      <c r="CI89" s="825"/>
      <c r="CJ89" s="825"/>
      <c r="CK89" s="825"/>
      <c r="CL89" s="825"/>
      <c r="CM89" s="825"/>
      <c r="CN89" s="825"/>
      <c r="CO89" s="825"/>
      <c r="CP89" s="825"/>
      <c r="CQ89" s="825"/>
      <c r="CR89" s="830"/>
      <c r="CS89" s="4"/>
      <c r="CT89" s="4"/>
      <c r="CU89" s="4"/>
      <c r="CV89" s="4"/>
      <c r="CW89" s="4"/>
      <c r="CX89" s="4"/>
      <c r="CY89" s="4"/>
      <c r="CZ89" s="4"/>
    </row>
    <row r="90" spans="1:104" s="3" customFormat="1" ht="30.9" customHeight="1" thickBot="1" x14ac:dyDescent="0.25">
      <c r="A90" s="4"/>
      <c r="B90" s="4"/>
      <c r="C90" s="4"/>
      <c r="E90" s="1030" t="s">
        <v>195</v>
      </c>
      <c r="F90" s="1031"/>
      <c r="G90" s="1031"/>
      <c r="H90" s="1031"/>
      <c r="I90" s="1031"/>
      <c r="J90" s="1031"/>
      <c r="K90" s="1031"/>
      <c r="L90" s="1031"/>
      <c r="M90" s="1031"/>
      <c r="N90" s="1031"/>
      <c r="O90" s="1031"/>
      <c r="P90" s="1031"/>
      <c r="Q90" s="1031"/>
      <c r="R90" s="1031"/>
      <c r="S90" s="1031"/>
      <c r="T90" s="1031"/>
      <c r="U90" s="1031"/>
      <c r="V90" s="1031"/>
      <c r="W90" s="1031"/>
      <c r="X90" s="1032"/>
      <c r="Y90" s="840" t="str">
        <f>IF(BI90="","",BI90)</f>
        <v/>
      </c>
      <c r="Z90" s="841"/>
      <c r="AA90" s="841"/>
      <c r="AB90" s="841"/>
      <c r="AC90" s="841"/>
      <c r="AD90" s="841"/>
      <c r="AE90" s="841"/>
      <c r="AF90" s="841"/>
      <c r="AG90" s="841"/>
      <c r="AH90" s="841"/>
      <c r="AI90" s="841"/>
      <c r="AJ90" s="841"/>
      <c r="AK90" s="841"/>
      <c r="AL90" s="841"/>
      <c r="AM90" s="841"/>
      <c r="AN90" s="841"/>
      <c r="AO90" s="841"/>
      <c r="AP90" s="842"/>
      <c r="AQ90" s="985"/>
      <c r="AR90" s="986"/>
      <c r="AS90" s="986"/>
      <c r="AT90" s="986"/>
      <c r="AU90" s="986"/>
      <c r="AV90" s="986"/>
      <c r="AW90" s="986"/>
      <c r="AX90" s="986"/>
      <c r="AY90" s="986"/>
      <c r="AZ90" s="986"/>
      <c r="BA90" s="986"/>
      <c r="BB90" s="986"/>
      <c r="BC90" s="986"/>
      <c r="BD90" s="986"/>
      <c r="BE90" s="986"/>
      <c r="BF90" s="986"/>
      <c r="BG90" s="986"/>
      <c r="BH90" s="987"/>
      <c r="BI90" s="840" t="str">
        <f>IF(作業３!E369+作業３!E425+作業３!E426+作業３!E457=0,"",作業３!E369+作業３!E425+作業３!E426+作業３!E457)</f>
        <v/>
      </c>
      <c r="BJ90" s="841"/>
      <c r="BK90" s="841"/>
      <c r="BL90" s="841"/>
      <c r="BM90" s="841"/>
      <c r="BN90" s="841"/>
      <c r="BO90" s="841"/>
      <c r="BP90" s="841"/>
      <c r="BQ90" s="841"/>
      <c r="BR90" s="841"/>
      <c r="BS90" s="841"/>
      <c r="BT90" s="841"/>
      <c r="BU90" s="841"/>
      <c r="BV90" s="841"/>
      <c r="BW90" s="841"/>
      <c r="BX90" s="841"/>
      <c r="BY90" s="841"/>
      <c r="BZ90" s="842"/>
      <c r="CA90" s="986"/>
      <c r="CB90" s="986"/>
      <c r="CC90" s="986"/>
      <c r="CD90" s="986"/>
      <c r="CE90" s="986"/>
      <c r="CF90" s="986"/>
      <c r="CG90" s="986"/>
      <c r="CH90" s="986"/>
      <c r="CI90" s="986"/>
      <c r="CJ90" s="986"/>
      <c r="CK90" s="986"/>
      <c r="CL90" s="986"/>
      <c r="CM90" s="986"/>
      <c r="CN90" s="986"/>
      <c r="CO90" s="986"/>
      <c r="CP90" s="986"/>
      <c r="CQ90" s="986"/>
      <c r="CR90" s="988"/>
      <c r="CS90" s="4">
        <f>IF(BI90="",0,BI90)</f>
        <v>0</v>
      </c>
      <c r="CT90" s="4"/>
      <c r="CU90" s="4"/>
      <c r="CV90" s="4"/>
      <c r="CW90" s="4"/>
      <c r="CX90" s="4"/>
      <c r="CY90" s="4"/>
      <c r="CZ90" s="4"/>
    </row>
    <row r="91" spans="1:104" s="3" customFormat="1" ht="30.9" customHeight="1" x14ac:dyDescent="0.2">
      <c r="A91" s="4"/>
      <c r="B91" s="4"/>
      <c r="C91" s="4"/>
      <c r="E91" s="1033" t="s">
        <v>196</v>
      </c>
      <c r="F91" s="1034"/>
      <c r="G91" s="1034"/>
      <c r="H91" s="1034"/>
      <c r="I91" s="1034"/>
      <c r="J91" s="1034"/>
      <c r="K91" s="1034"/>
      <c r="L91" s="1034"/>
      <c r="M91" s="1034"/>
      <c r="N91" s="1034"/>
      <c r="O91" s="1034"/>
      <c r="P91" s="1034"/>
      <c r="Q91" s="1034"/>
      <c r="R91" s="1034"/>
      <c r="S91" s="1034"/>
      <c r="T91" s="1034"/>
      <c r="U91" s="1034"/>
      <c r="V91" s="1034"/>
      <c r="W91" s="1034"/>
      <c r="X91" s="1035"/>
      <c r="Y91" s="859" t="str">
        <f>IF(BI91="","",BI91)</f>
        <v/>
      </c>
      <c r="Z91" s="860"/>
      <c r="AA91" s="860"/>
      <c r="AB91" s="860"/>
      <c r="AC91" s="860"/>
      <c r="AD91" s="860"/>
      <c r="AE91" s="860"/>
      <c r="AF91" s="860"/>
      <c r="AG91" s="860"/>
      <c r="AH91" s="860"/>
      <c r="AI91" s="860"/>
      <c r="AJ91" s="860"/>
      <c r="AK91" s="860"/>
      <c r="AL91" s="860"/>
      <c r="AM91" s="860"/>
      <c r="AN91" s="860"/>
      <c r="AO91" s="860"/>
      <c r="AP91" s="861"/>
      <c r="AQ91" s="973"/>
      <c r="AR91" s="930"/>
      <c r="AS91" s="930"/>
      <c r="AT91" s="930"/>
      <c r="AU91" s="930"/>
      <c r="AV91" s="930"/>
      <c r="AW91" s="930"/>
      <c r="AX91" s="930"/>
      <c r="AY91" s="930"/>
      <c r="AZ91" s="930"/>
      <c r="BA91" s="930"/>
      <c r="BB91" s="930"/>
      <c r="BC91" s="930"/>
      <c r="BD91" s="930"/>
      <c r="BE91" s="930"/>
      <c r="BF91" s="930"/>
      <c r="BG91" s="930"/>
      <c r="BH91" s="974"/>
      <c r="BI91" s="859" t="str">
        <f>IF(CS92+CS93+CS97=0,"",CS92+CS93+CS97)</f>
        <v/>
      </c>
      <c r="BJ91" s="860"/>
      <c r="BK91" s="860"/>
      <c r="BL91" s="860"/>
      <c r="BM91" s="860"/>
      <c r="BN91" s="860"/>
      <c r="BO91" s="860"/>
      <c r="BP91" s="860"/>
      <c r="BQ91" s="860"/>
      <c r="BR91" s="860"/>
      <c r="BS91" s="860"/>
      <c r="BT91" s="860"/>
      <c r="BU91" s="860"/>
      <c r="BV91" s="860"/>
      <c r="BW91" s="860"/>
      <c r="BX91" s="860"/>
      <c r="BY91" s="860"/>
      <c r="BZ91" s="861"/>
      <c r="CA91" s="930"/>
      <c r="CB91" s="930"/>
      <c r="CC91" s="930"/>
      <c r="CD91" s="930"/>
      <c r="CE91" s="930"/>
      <c r="CF91" s="930"/>
      <c r="CG91" s="930"/>
      <c r="CH91" s="930"/>
      <c r="CI91" s="930"/>
      <c r="CJ91" s="930"/>
      <c r="CK91" s="930"/>
      <c r="CL91" s="930"/>
      <c r="CM91" s="930"/>
      <c r="CN91" s="930"/>
      <c r="CO91" s="930"/>
      <c r="CP91" s="930"/>
      <c r="CQ91" s="930"/>
      <c r="CR91" s="931"/>
      <c r="CS91" s="4">
        <f>IF(BI91="",0,BI91)</f>
        <v>0</v>
      </c>
      <c r="CT91" s="4"/>
      <c r="CU91" s="4"/>
      <c r="CV91" s="4"/>
      <c r="CW91" s="4"/>
      <c r="CX91" s="4"/>
      <c r="CY91" s="4"/>
      <c r="CZ91" s="4"/>
    </row>
    <row r="92" spans="1:104" s="3" customFormat="1" ht="30.9" customHeight="1" x14ac:dyDescent="0.2">
      <c r="A92" s="4"/>
      <c r="B92" s="4"/>
      <c r="C92" s="4"/>
      <c r="E92" s="609" t="s">
        <v>212</v>
      </c>
      <c r="F92" s="583"/>
      <c r="G92" s="583"/>
      <c r="H92" s="849" t="s">
        <v>185</v>
      </c>
      <c r="I92" s="850"/>
      <c r="J92" s="850"/>
      <c r="K92" s="850" t="s">
        <v>197</v>
      </c>
      <c r="L92" s="850"/>
      <c r="M92" s="850"/>
      <c r="N92" s="850"/>
      <c r="O92" s="850"/>
      <c r="P92" s="850"/>
      <c r="Q92" s="850"/>
      <c r="R92" s="850"/>
      <c r="S92" s="850"/>
      <c r="T92" s="850"/>
      <c r="U92" s="850"/>
      <c r="V92" s="850"/>
      <c r="W92" s="850"/>
      <c r="X92" s="851"/>
      <c r="Y92" s="998" t="str">
        <f>IF(BI92="","",BI92)</f>
        <v/>
      </c>
      <c r="Z92" s="999"/>
      <c r="AA92" s="999"/>
      <c r="AB92" s="999"/>
      <c r="AC92" s="999"/>
      <c r="AD92" s="999"/>
      <c r="AE92" s="999"/>
      <c r="AF92" s="999"/>
      <c r="AG92" s="999"/>
      <c r="AH92" s="999"/>
      <c r="AI92" s="999"/>
      <c r="AJ92" s="999"/>
      <c r="AK92" s="999"/>
      <c r="AL92" s="999"/>
      <c r="AM92" s="999"/>
      <c r="AN92" s="999"/>
      <c r="AO92" s="999"/>
      <c r="AP92" s="1000"/>
      <c r="AQ92" s="1001"/>
      <c r="AR92" s="1002"/>
      <c r="AS92" s="1002"/>
      <c r="AT92" s="1002"/>
      <c r="AU92" s="1002"/>
      <c r="AV92" s="1002"/>
      <c r="AW92" s="1002"/>
      <c r="AX92" s="1002"/>
      <c r="AY92" s="1002"/>
      <c r="AZ92" s="1002"/>
      <c r="BA92" s="1002"/>
      <c r="BB92" s="1002"/>
      <c r="BC92" s="1002"/>
      <c r="BD92" s="1002"/>
      <c r="BE92" s="1002"/>
      <c r="BF92" s="1002"/>
      <c r="BG92" s="1002"/>
      <c r="BH92" s="1003"/>
      <c r="BI92" s="998" t="str">
        <f>IF(作業３!E367+作業３!E419+作業３!E422=0,"",作業３!E367+作業３!E419+作業３!E422)</f>
        <v/>
      </c>
      <c r="BJ92" s="999"/>
      <c r="BK92" s="999"/>
      <c r="BL92" s="999"/>
      <c r="BM92" s="999"/>
      <c r="BN92" s="999"/>
      <c r="BO92" s="999"/>
      <c r="BP92" s="999"/>
      <c r="BQ92" s="999"/>
      <c r="BR92" s="999"/>
      <c r="BS92" s="999"/>
      <c r="BT92" s="999"/>
      <c r="BU92" s="999"/>
      <c r="BV92" s="999"/>
      <c r="BW92" s="999"/>
      <c r="BX92" s="999"/>
      <c r="BY92" s="999"/>
      <c r="BZ92" s="1000"/>
      <c r="CA92" s="1002"/>
      <c r="CB92" s="1002"/>
      <c r="CC92" s="1002"/>
      <c r="CD92" s="1002"/>
      <c r="CE92" s="1002"/>
      <c r="CF92" s="1002"/>
      <c r="CG92" s="1002"/>
      <c r="CH92" s="1002"/>
      <c r="CI92" s="1002"/>
      <c r="CJ92" s="1002"/>
      <c r="CK92" s="1002"/>
      <c r="CL92" s="1002"/>
      <c r="CM92" s="1002"/>
      <c r="CN92" s="1002"/>
      <c r="CO92" s="1002"/>
      <c r="CP92" s="1002"/>
      <c r="CQ92" s="1002"/>
      <c r="CR92" s="1004"/>
      <c r="CS92" s="4">
        <f>IF(BI92="",0,BI92)</f>
        <v>0</v>
      </c>
      <c r="CT92" s="4"/>
      <c r="CU92" s="4"/>
      <c r="CV92" s="4"/>
      <c r="CW92" s="4"/>
      <c r="CX92" s="4"/>
      <c r="CY92" s="4"/>
      <c r="CZ92" s="4"/>
    </row>
    <row r="93" spans="1:104" s="3" customFormat="1" ht="30.9" customHeight="1" x14ac:dyDescent="0.2">
      <c r="A93" s="4"/>
      <c r="B93" s="4"/>
      <c r="C93" s="4"/>
      <c r="E93" s="582"/>
      <c r="F93" s="583"/>
      <c r="G93" s="583"/>
      <c r="H93" s="1005" t="s">
        <v>35</v>
      </c>
      <c r="I93" s="1006"/>
      <c r="J93" s="1006"/>
      <c r="K93" s="1007" t="s">
        <v>198</v>
      </c>
      <c r="L93" s="1007"/>
      <c r="M93" s="1007"/>
      <c r="N93" s="1007"/>
      <c r="O93" s="1007"/>
      <c r="P93" s="1007"/>
      <c r="Q93" s="1007"/>
      <c r="R93" s="1007"/>
      <c r="S93" s="1007"/>
      <c r="T93" s="1007"/>
      <c r="U93" s="1007"/>
      <c r="V93" s="1007"/>
      <c r="W93" s="1007"/>
      <c r="X93" s="1008"/>
      <c r="Y93" s="1024" t="str">
        <f>IF(BI95="","",BI95)</f>
        <v/>
      </c>
      <c r="Z93" s="1025"/>
      <c r="AA93" s="1025"/>
      <c r="AB93" s="1025"/>
      <c r="AC93" s="1025"/>
      <c r="AD93" s="1025"/>
      <c r="AE93" s="1025"/>
      <c r="AF93" s="1025"/>
      <c r="AG93" s="1025"/>
      <c r="AH93" s="1025"/>
      <c r="AI93" s="1025"/>
      <c r="AJ93" s="1025"/>
      <c r="AK93" s="1025"/>
      <c r="AL93" s="1025"/>
      <c r="AM93" s="1025"/>
      <c r="AN93" s="1025"/>
      <c r="AO93" s="1025"/>
      <c r="AP93" s="1026"/>
      <c r="AQ93" s="815"/>
      <c r="AR93" s="816"/>
      <c r="AS93" s="816"/>
      <c r="AT93" s="816"/>
      <c r="AU93" s="816"/>
      <c r="AV93" s="816"/>
      <c r="AW93" s="816"/>
      <c r="AX93" s="816"/>
      <c r="AY93" s="816"/>
      <c r="AZ93" s="816"/>
      <c r="BA93" s="816"/>
      <c r="BB93" s="816"/>
      <c r="BC93" s="816"/>
      <c r="BD93" s="816"/>
      <c r="BE93" s="816"/>
      <c r="BF93" s="816"/>
      <c r="BG93" s="816"/>
      <c r="BH93" s="817"/>
      <c r="BI93" s="1024" t="str">
        <f>IF(BI95="","",BI95)</f>
        <v/>
      </c>
      <c r="BJ93" s="1025"/>
      <c r="BK93" s="1025"/>
      <c r="BL93" s="1025"/>
      <c r="BM93" s="1025"/>
      <c r="BN93" s="1025"/>
      <c r="BO93" s="1025"/>
      <c r="BP93" s="1025"/>
      <c r="BQ93" s="1025"/>
      <c r="BR93" s="1025"/>
      <c r="BS93" s="1025"/>
      <c r="BT93" s="1025"/>
      <c r="BU93" s="1025"/>
      <c r="BV93" s="1025"/>
      <c r="BW93" s="1025"/>
      <c r="BX93" s="1025"/>
      <c r="BY93" s="1025"/>
      <c r="BZ93" s="1026"/>
      <c r="CA93" s="816"/>
      <c r="CB93" s="816"/>
      <c r="CC93" s="816"/>
      <c r="CD93" s="816"/>
      <c r="CE93" s="816"/>
      <c r="CF93" s="816"/>
      <c r="CG93" s="816"/>
      <c r="CH93" s="816"/>
      <c r="CI93" s="816"/>
      <c r="CJ93" s="816"/>
      <c r="CK93" s="816"/>
      <c r="CL93" s="816"/>
      <c r="CM93" s="816"/>
      <c r="CN93" s="816"/>
      <c r="CO93" s="816"/>
      <c r="CP93" s="816"/>
      <c r="CQ93" s="816"/>
      <c r="CR93" s="823"/>
      <c r="CS93" s="4">
        <f>IF(BI93="",0,BI93)</f>
        <v>0</v>
      </c>
      <c r="CT93" s="4"/>
      <c r="CU93" s="4"/>
      <c r="CV93" s="4"/>
      <c r="CW93" s="4"/>
      <c r="CX93" s="4"/>
      <c r="CY93" s="4"/>
      <c r="CZ93" s="4"/>
    </row>
    <row r="94" spans="1:104" s="3" customFormat="1" ht="30.9" customHeight="1" x14ac:dyDescent="0.2">
      <c r="A94" s="4"/>
      <c r="B94" s="4"/>
      <c r="C94" s="4"/>
      <c r="E94" s="582"/>
      <c r="F94" s="583"/>
      <c r="G94" s="583"/>
      <c r="H94" s="992" t="s">
        <v>213</v>
      </c>
      <c r="I94" s="993"/>
      <c r="J94" s="994"/>
      <c r="K94" s="1036" t="s">
        <v>227</v>
      </c>
      <c r="L94" s="1036"/>
      <c r="M94" s="1036"/>
      <c r="N94" s="1036"/>
      <c r="O94" s="1036"/>
      <c r="P94" s="1036"/>
      <c r="Q94" s="1036"/>
      <c r="R94" s="1036"/>
      <c r="S94" s="1036"/>
      <c r="T94" s="1036"/>
      <c r="U94" s="1036"/>
      <c r="V94" s="1036"/>
      <c r="W94" s="1036"/>
      <c r="X94" s="1037"/>
      <c r="Y94" s="1018"/>
      <c r="Z94" s="1019"/>
      <c r="AA94" s="1019"/>
      <c r="AB94" s="1019"/>
      <c r="AC94" s="1019"/>
      <c r="AD94" s="1019"/>
      <c r="AE94" s="1019"/>
      <c r="AF94" s="1019"/>
      <c r="AG94" s="1019"/>
      <c r="AH94" s="1019"/>
      <c r="AI94" s="1019"/>
      <c r="AJ94" s="1019"/>
      <c r="AK94" s="1019"/>
      <c r="AL94" s="1019"/>
      <c r="AM94" s="1019"/>
      <c r="AN94" s="1019"/>
      <c r="AO94" s="1019"/>
      <c r="AP94" s="1020"/>
      <c r="AQ94" s="1021"/>
      <c r="AR94" s="1022"/>
      <c r="AS94" s="1022"/>
      <c r="AT94" s="1022"/>
      <c r="AU94" s="1022"/>
      <c r="AV94" s="1022"/>
      <c r="AW94" s="1022"/>
      <c r="AX94" s="1022"/>
      <c r="AY94" s="1022"/>
      <c r="AZ94" s="1022"/>
      <c r="BA94" s="1022"/>
      <c r="BB94" s="1022"/>
      <c r="BC94" s="1022"/>
      <c r="BD94" s="1022"/>
      <c r="BE94" s="1022"/>
      <c r="BF94" s="1022"/>
      <c r="BG94" s="1022"/>
      <c r="BH94" s="1023"/>
      <c r="BI94" s="1018"/>
      <c r="BJ94" s="1019"/>
      <c r="BK94" s="1019"/>
      <c r="BL94" s="1019"/>
      <c r="BM94" s="1019"/>
      <c r="BN94" s="1019"/>
      <c r="BO94" s="1019"/>
      <c r="BP94" s="1019"/>
      <c r="BQ94" s="1019"/>
      <c r="BR94" s="1019"/>
      <c r="BS94" s="1019"/>
      <c r="BT94" s="1019"/>
      <c r="BU94" s="1019"/>
      <c r="BV94" s="1019"/>
      <c r="BW94" s="1019"/>
      <c r="BX94" s="1019"/>
      <c r="BY94" s="1019"/>
      <c r="BZ94" s="1020"/>
      <c r="CA94" s="1022"/>
      <c r="CB94" s="1022"/>
      <c r="CC94" s="1022"/>
      <c r="CD94" s="1022"/>
      <c r="CE94" s="1022"/>
      <c r="CF94" s="1022"/>
      <c r="CG94" s="1022"/>
      <c r="CH94" s="1022"/>
      <c r="CI94" s="1022"/>
      <c r="CJ94" s="1022"/>
      <c r="CK94" s="1022"/>
      <c r="CL94" s="1022"/>
      <c r="CM94" s="1022"/>
      <c r="CN94" s="1022"/>
      <c r="CO94" s="1022"/>
      <c r="CP94" s="1022"/>
      <c r="CQ94" s="1022"/>
      <c r="CR94" s="1291"/>
      <c r="CS94" s="4"/>
      <c r="CT94" s="4"/>
      <c r="CU94" s="4"/>
      <c r="CV94" s="4"/>
      <c r="CW94" s="4"/>
      <c r="CX94" s="4"/>
      <c r="CY94" s="4"/>
      <c r="CZ94" s="4"/>
    </row>
    <row r="95" spans="1:104" s="3" customFormat="1" ht="30.9" customHeight="1" x14ac:dyDescent="0.2">
      <c r="A95" s="4"/>
      <c r="B95" s="4"/>
      <c r="C95" s="4"/>
      <c r="E95" s="582"/>
      <c r="F95" s="583"/>
      <c r="G95" s="583"/>
      <c r="H95" s="995"/>
      <c r="I95" s="996"/>
      <c r="J95" s="997"/>
      <c r="K95" s="1016" t="s">
        <v>340</v>
      </c>
      <c r="L95" s="1036"/>
      <c r="M95" s="1036"/>
      <c r="N95" s="1036"/>
      <c r="O95" s="1036"/>
      <c r="P95" s="1036"/>
      <c r="Q95" s="1036"/>
      <c r="R95" s="1036"/>
      <c r="S95" s="1036"/>
      <c r="T95" s="1036"/>
      <c r="U95" s="1036"/>
      <c r="V95" s="1036"/>
      <c r="W95" s="1036"/>
      <c r="X95" s="1037"/>
      <c r="Y95" s="1027" t="str">
        <f>IF(BI95="","",BI95)</f>
        <v/>
      </c>
      <c r="Z95" s="1028"/>
      <c r="AA95" s="1028"/>
      <c r="AB95" s="1028"/>
      <c r="AC95" s="1028"/>
      <c r="AD95" s="1028"/>
      <c r="AE95" s="1028"/>
      <c r="AF95" s="1028"/>
      <c r="AG95" s="1028"/>
      <c r="AH95" s="1028"/>
      <c r="AI95" s="1028"/>
      <c r="AJ95" s="1028"/>
      <c r="AK95" s="1028"/>
      <c r="AL95" s="1028"/>
      <c r="AM95" s="1028"/>
      <c r="AN95" s="1028"/>
      <c r="AO95" s="1028"/>
      <c r="AP95" s="1029"/>
      <c r="AQ95" s="815"/>
      <c r="AR95" s="816"/>
      <c r="AS95" s="816"/>
      <c r="AT95" s="816"/>
      <c r="AU95" s="816"/>
      <c r="AV95" s="816"/>
      <c r="AW95" s="816"/>
      <c r="AX95" s="816"/>
      <c r="AY95" s="816"/>
      <c r="AZ95" s="816"/>
      <c r="BA95" s="816"/>
      <c r="BB95" s="816"/>
      <c r="BC95" s="816"/>
      <c r="BD95" s="816"/>
      <c r="BE95" s="816"/>
      <c r="BF95" s="816"/>
      <c r="BG95" s="816"/>
      <c r="BH95" s="817"/>
      <c r="BI95" s="1027" t="str">
        <f>IF(作業３!E344+作業３!E347+作業３!E350+作業３!E420+作業３!E423+作業３!E368=0,"",作業３!E344+作業３!E347+作業３!E350+作業３!E420+作業３!E423+作業３!E368)</f>
        <v/>
      </c>
      <c r="BJ95" s="1028"/>
      <c r="BK95" s="1028"/>
      <c r="BL95" s="1028"/>
      <c r="BM95" s="1028"/>
      <c r="BN95" s="1028"/>
      <c r="BO95" s="1028"/>
      <c r="BP95" s="1028"/>
      <c r="BQ95" s="1028"/>
      <c r="BR95" s="1028"/>
      <c r="BS95" s="1028"/>
      <c r="BT95" s="1028"/>
      <c r="BU95" s="1028"/>
      <c r="BV95" s="1028"/>
      <c r="BW95" s="1028"/>
      <c r="BX95" s="1028"/>
      <c r="BY95" s="1028"/>
      <c r="BZ95" s="1029"/>
      <c r="CA95" s="816"/>
      <c r="CB95" s="816"/>
      <c r="CC95" s="816"/>
      <c r="CD95" s="816"/>
      <c r="CE95" s="816"/>
      <c r="CF95" s="816"/>
      <c r="CG95" s="816"/>
      <c r="CH95" s="816"/>
      <c r="CI95" s="816"/>
      <c r="CJ95" s="816"/>
      <c r="CK95" s="816"/>
      <c r="CL95" s="816"/>
      <c r="CM95" s="816"/>
      <c r="CN95" s="816"/>
      <c r="CO95" s="816"/>
      <c r="CP95" s="816"/>
      <c r="CQ95" s="816"/>
      <c r="CR95" s="823"/>
      <c r="CS95" s="4">
        <f>IF(BI95="",0,BI95)</f>
        <v>0</v>
      </c>
      <c r="CT95" s="4"/>
      <c r="CU95" s="4"/>
      <c r="CV95" s="4"/>
      <c r="CW95" s="4"/>
      <c r="CX95" s="4"/>
      <c r="CY95" s="4"/>
      <c r="CZ95" s="4"/>
    </row>
    <row r="96" spans="1:104" s="3" customFormat="1" ht="30.9" customHeight="1" x14ac:dyDescent="0.2">
      <c r="A96" s="4"/>
      <c r="B96" s="4"/>
      <c r="C96" s="4"/>
      <c r="E96" s="582"/>
      <c r="F96" s="583"/>
      <c r="G96" s="583"/>
      <c r="H96" s="995"/>
      <c r="I96" s="996"/>
      <c r="J96" s="997"/>
      <c r="K96" s="116"/>
      <c r="L96" s="1015" t="s">
        <v>210</v>
      </c>
      <c r="M96" s="1016"/>
      <c r="N96" s="1016"/>
      <c r="O96" s="1016"/>
      <c r="P96" s="1016"/>
      <c r="Q96" s="1016"/>
      <c r="R96" s="1016"/>
      <c r="S96" s="1016"/>
      <c r="T96" s="1016"/>
      <c r="U96" s="1016"/>
      <c r="V96" s="1016"/>
      <c r="W96" s="1016"/>
      <c r="X96" s="1017"/>
      <c r="Y96" s="401"/>
      <c r="Z96" s="406"/>
      <c r="AA96" s="406"/>
      <c r="AB96" s="406"/>
      <c r="AC96" s="406"/>
      <c r="AD96" s="406" t="str">
        <f>IF(AE96="","","(")</f>
        <v/>
      </c>
      <c r="AE96" s="959"/>
      <c r="AF96" s="959"/>
      <c r="AG96" s="959"/>
      <c r="AH96" s="959"/>
      <c r="AI96" s="959"/>
      <c r="AJ96" s="959"/>
      <c r="AK96" s="959"/>
      <c r="AL96" s="959"/>
      <c r="AM96" s="959"/>
      <c r="AN96" s="959"/>
      <c r="AO96" s="959"/>
      <c r="AP96" s="402" t="str">
        <f>IF(AE96="","",")")</f>
        <v/>
      </c>
      <c r="AQ96" s="1009"/>
      <c r="AR96" s="1010"/>
      <c r="AS96" s="1010"/>
      <c r="AT96" s="1010"/>
      <c r="AU96" s="1010"/>
      <c r="AV96" s="1010"/>
      <c r="AW96" s="1010"/>
      <c r="AX96" s="1010"/>
      <c r="AY96" s="1010"/>
      <c r="AZ96" s="1010"/>
      <c r="BA96" s="1010"/>
      <c r="BB96" s="1010"/>
      <c r="BC96" s="1010"/>
      <c r="BD96" s="1010"/>
      <c r="BE96" s="1010"/>
      <c r="BF96" s="1010"/>
      <c r="BG96" s="1010"/>
      <c r="BH96" s="1011"/>
      <c r="BI96" s="401"/>
      <c r="BJ96" s="406"/>
      <c r="BK96" s="406"/>
      <c r="BL96" s="406"/>
      <c r="BM96" s="406"/>
      <c r="BN96" s="406" t="str">
        <f>IF(BO96="","","(")</f>
        <v/>
      </c>
      <c r="BO96" s="959"/>
      <c r="BP96" s="959"/>
      <c r="BQ96" s="959"/>
      <c r="BR96" s="959"/>
      <c r="BS96" s="959"/>
      <c r="BT96" s="959"/>
      <c r="BU96" s="959"/>
      <c r="BV96" s="959"/>
      <c r="BW96" s="959"/>
      <c r="BX96" s="959"/>
      <c r="BY96" s="959"/>
      <c r="BZ96" s="402" t="str">
        <f>IF(BO96="","",")")</f>
        <v/>
      </c>
      <c r="CA96" s="816"/>
      <c r="CB96" s="816"/>
      <c r="CC96" s="816"/>
      <c r="CD96" s="816"/>
      <c r="CE96" s="816"/>
      <c r="CF96" s="816"/>
      <c r="CG96" s="816"/>
      <c r="CH96" s="816"/>
      <c r="CI96" s="816"/>
      <c r="CJ96" s="816"/>
      <c r="CK96" s="816"/>
      <c r="CL96" s="816"/>
      <c r="CM96" s="816"/>
      <c r="CN96" s="816"/>
      <c r="CO96" s="816"/>
      <c r="CP96" s="816"/>
      <c r="CQ96" s="816"/>
      <c r="CR96" s="823"/>
      <c r="CS96" s="4"/>
      <c r="CT96" s="4"/>
      <c r="CU96" s="4"/>
      <c r="CV96" s="4"/>
      <c r="CW96" s="4"/>
      <c r="CX96" s="4"/>
      <c r="CY96" s="4"/>
      <c r="CZ96" s="4"/>
    </row>
    <row r="97" spans="1:104" s="3" customFormat="1" ht="30.9" customHeight="1" thickBot="1" x14ac:dyDescent="0.25">
      <c r="A97" s="4"/>
      <c r="B97" s="4"/>
      <c r="C97" s="4"/>
      <c r="E97" s="989"/>
      <c r="F97" s="990"/>
      <c r="G97" s="990"/>
      <c r="H97" s="836" t="s">
        <v>36</v>
      </c>
      <c r="I97" s="831"/>
      <c r="J97" s="831"/>
      <c r="K97" s="831" t="s">
        <v>190</v>
      </c>
      <c r="L97" s="831"/>
      <c r="M97" s="831"/>
      <c r="N97" s="831"/>
      <c r="O97" s="831"/>
      <c r="P97" s="831"/>
      <c r="Q97" s="831"/>
      <c r="R97" s="831"/>
      <c r="S97" s="831"/>
      <c r="T97" s="831"/>
      <c r="U97" s="831"/>
      <c r="V97" s="831"/>
      <c r="W97" s="831"/>
      <c r="X97" s="832"/>
      <c r="Y97" s="1012" t="str">
        <f t="shared" ref="Y97:Y103" si="0">IF(BI97="","",BI97)</f>
        <v/>
      </c>
      <c r="Z97" s="1013"/>
      <c r="AA97" s="1013"/>
      <c r="AB97" s="1013"/>
      <c r="AC97" s="1013"/>
      <c r="AD97" s="1013"/>
      <c r="AE97" s="1013"/>
      <c r="AF97" s="1013"/>
      <c r="AG97" s="1013"/>
      <c r="AH97" s="1013"/>
      <c r="AI97" s="1013"/>
      <c r="AJ97" s="1013"/>
      <c r="AK97" s="1013"/>
      <c r="AL97" s="1013"/>
      <c r="AM97" s="1013"/>
      <c r="AN97" s="1013"/>
      <c r="AO97" s="1013"/>
      <c r="AP97" s="1014"/>
      <c r="AQ97" s="1040"/>
      <c r="AR97" s="1038"/>
      <c r="AS97" s="1038"/>
      <c r="AT97" s="1038"/>
      <c r="AU97" s="1038"/>
      <c r="AV97" s="1038"/>
      <c r="AW97" s="1038"/>
      <c r="AX97" s="1038"/>
      <c r="AY97" s="1038"/>
      <c r="AZ97" s="1038"/>
      <c r="BA97" s="1038"/>
      <c r="BB97" s="1038"/>
      <c r="BC97" s="1038"/>
      <c r="BD97" s="1038"/>
      <c r="BE97" s="1038"/>
      <c r="BF97" s="1038"/>
      <c r="BG97" s="1038"/>
      <c r="BH97" s="1041"/>
      <c r="BI97" s="1012" t="str">
        <f>IF(作業３!E341=0,"",作業３!E341)</f>
        <v/>
      </c>
      <c r="BJ97" s="1013"/>
      <c r="BK97" s="1013"/>
      <c r="BL97" s="1013"/>
      <c r="BM97" s="1013"/>
      <c r="BN97" s="1013"/>
      <c r="BO97" s="1013"/>
      <c r="BP97" s="1013"/>
      <c r="BQ97" s="1013"/>
      <c r="BR97" s="1013"/>
      <c r="BS97" s="1013"/>
      <c r="BT97" s="1013"/>
      <c r="BU97" s="1013"/>
      <c r="BV97" s="1013"/>
      <c r="BW97" s="1013"/>
      <c r="BX97" s="1013"/>
      <c r="BY97" s="1013"/>
      <c r="BZ97" s="1014"/>
      <c r="CA97" s="1038"/>
      <c r="CB97" s="1038"/>
      <c r="CC97" s="1038"/>
      <c r="CD97" s="1038"/>
      <c r="CE97" s="1038"/>
      <c r="CF97" s="1038"/>
      <c r="CG97" s="1038"/>
      <c r="CH97" s="1038"/>
      <c r="CI97" s="1038"/>
      <c r="CJ97" s="1038"/>
      <c r="CK97" s="1038"/>
      <c r="CL97" s="1038"/>
      <c r="CM97" s="1038"/>
      <c r="CN97" s="1038"/>
      <c r="CO97" s="1038"/>
      <c r="CP97" s="1038"/>
      <c r="CQ97" s="1038"/>
      <c r="CR97" s="1039"/>
      <c r="CS97" s="4">
        <f t="shared" ref="CS97:CS105" si="1">IF(BI97="",0,BI97)</f>
        <v>0</v>
      </c>
      <c r="CT97" s="4"/>
      <c r="CU97" s="4"/>
      <c r="CV97" s="4"/>
      <c r="CW97" s="4"/>
      <c r="CX97" s="4"/>
      <c r="CY97" s="4"/>
      <c r="CZ97" s="4"/>
    </row>
    <row r="98" spans="1:104" s="3" customFormat="1" ht="30.9" customHeight="1" thickBot="1" x14ac:dyDescent="0.25">
      <c r="A98" s="4"/>
      <c r="B98" s="4"/>
      <c r="C98" s="4"/>
      <c r="E98" s="837" t="s">
        <v>199</v>
      </c>
      <c r="F98" s="838"/>
      <c r="G98" s="838"/>
      <c r="H98" s="838"/>
      <c r="I98" s="838"/>
      <c r="J98" s="838"/>
      <c r="K98" s="838"/>
      <c r="L98" s="838"/>
      <c r="M98" s="838"/>
      <c r="N98" s="838"/>
      <c r="O98" s="838"/>
      <c r="P98" s="838"/>
      <c r="Q98" s="838"/>
      <c r="R98" s="838"/>
      <c r="S98" s="838"/>
      <c r="T98" s="838"/>
      <c r="U98" s="838"/>
      <c r="V98" s="838"/>
      <c r="W98" s="838"/>
      <c r="X98" s="839"/>
      <c r="Y98" s="840" t="str">
        <f t="shared" si="0"/>
        <v/>
      </c>
      <c r="Z98" s="841"/>
      <c r="AA98" s="841"/>
      <c r="AB98" s="841"/>
      <c r="AC98" s="841"/>
      <c r="AD98" s="841"/>
      <c r="AE98" s="841"/>
      <c r="AF98" s="841"/>
      <c r="AG98" s="841"/>
      <c r="AH98" s="841"/>
      <c r="AI98" s="841"/>
      <c r="AJ98" s="841"/>
      <c r="AK98" s="841"/>
      <c r="AL98" s="841"/>
      <c r="AM98" s="841"/>
      <c r="AN98" s="841"/>
      <c r="AO98" s="841"/>
      <c r="AP98" s="842"/>
      <c r="AQ98" s="985"/>
      <c r="AR98" s="986"/>
      <c r="AS98" s="986"/>
      <c r="AT98" s="986"/>
      <c r="AU98" s="986"/>
      <c r="AV98" s="986"/>
      <c r="AW98" s="986"/>
      <c r="AX98" s="986"/>
      <c r="AY98" s="986"/>
      <c r="AZ98" s="986"/>
      <c r="BA98" s="986"/>
      <c r="BB98" s="986"/>
      <c r="BC98" s="986"/>
      <c r="BD98" s="986"/>
      <c r="BE98" s="986"/>
      <c r="BF98" s="986"/>
      <c r="BG98" s="986"/>
      <c r="BH98" s="987"/>
      <c r="BI98" s="840" t="str">
        <f>IF(作業３!E377+作業３!E430+作業３!E431+作業３!E432+作業３!E463=0,"",作業３!E377+作業３!E430+作業３!E431+作業３!E432+作業３!E463)</f>
        <v/>
      </c>
      <c r="BJ98" s="841"/>
      <c r="BK98" s="841"/>
      <c r="BL98" s="841"/>
      <c r="BM98" s="841"/>
      <c r="BN98" s="841"/>
      <c r="BO98" s="841"/>
      <c r="BP98" s="841"/>
      <c r="BQ98" s="841"/>
      <c r="BR98" s="841"/>
      <c r="BS98" s="841"/>
      <c r="BT98" s="841"/>
      <c r="BU98" s="841"/>
      <c r="BV98" s="841"/>
      <c r="BW98" s="841"/>
      <c r="BX98" s="841"/>
      <c r="BY98" s="841"/>
      <c r="BZ98" s="842"/>
      <c r="CA98" s="986"/>
      <c r="CB98" s="986"/>
      <c r="CC98" s="986"/>
      <c r="CD98" s="986"/>
      <c r="CE98" s="986"/>
      <c r="CF98" s="986"/>
      <c r="CG98" s="986"/>
      <c r="CH98" s="986"/>
      <c r="CI98" s="986"/>
      <c r="CJ98" s="986"/>
      <c r="CK98" s="986"/>
      <c r="CL98" s="986"/>
      <c r="CM98" s="986"/>
      <c r="CN98" s="986"/>
      <c r="CO98" s="986"/>
      <c r="CP98" s="986"/>
      <c r="CQ98" s="986"/>
      <c r="CR98" s="988"/>
      <c r="CS98" s="4">
        <f t="shared" si="1"/>
        <v>0</v>
      </c>
      <c r="CT98" s="4"/>
      <c r="CU98" s="4"/>
      <c r="CV98" s="4"/>
      <c r="CW98" s="4"/>
      <c r="CX98" s="4"/>
      <c r="CY98" s="4"/>
      <c r="CZ98" s="4"/>
    </row>
    <row r="99" spans="1:104" s="3" customFormat="1" ht="30.9" customHeight="1" x14ac:dyDescent="0.2">
      <c r="A99" s="4"/>
      <c r="B99" s="4"/>
      <c r="C99" s="4"/>
      <c r="E99" s="856" t="s">
        <v>200</v>
      </c>
      <c r="F99" s="857"/>
      <c r="G99" s="857"/>
      <c r="H99" s="857"/>
      <c r="I99" s="857"/>
      <c r="J99" s="857"/>
      <c r="K99" s="857"/>
      <c r="L99" s="857"/>
      <c r="M99" s="857"/>
      <c r="N99" s="857"/>
      <c r="O99" s="857"/>
      <c r="P99" s="857"/>
      <c r="Q99" s="857"/>
      <c r="R99" s="857"/>
      <c r="S99" s="857"/>
      <c r="T99" s="857"/>
      <c r="U99" s="857"/>
      <c r="V99" s="857"/>
      <c r="W99" s="857"/>
      <c r="X99" s="858"/>
      <c r="Y99" s="859" t="str">
        <f t="shared" si="0"/>
        <v/>
      </c>
      <c r="Z99" s="860"/>
      <c r="AA99" s="860"/>
      <c r="AB99" s="860"/>
      <c r="AC99" s="860"/>
      <c r="AD99" s="860"/>
      <c r="AE99" s="860"/>
      <c r="AF99" s="860"/>
      <c r="AG99" s="860"/>
      <c r="AH99" s="860"/>
      <c r="AI99" s="860"/>
      <c r="AJ99" s="860"/>
      <c r="AK99" s="860"/>
      <c r="AL99" s="860"/>
      <c r="AM99" s="860"/>
      <c r="AN99" s="860"/>
      <c r="AO99" s="860"/>
      <c r="AP99" s="861"/>
      <c r="AQ99" s="973"/>
      <c r="AR99" s="930"/>
      <c r="AS99" s="930"/>
      <c r="AT99" s="930"/>
      <c r="AU99" s="930"/>
      <c r="AV99" s="930"/>
      <c r="AW99" s="930"/>
      <c r="AX99" s="930"/>
      <c r="AY99" s="930"/>
      <c r="AZ99" s="930"/>
      <c r="BA99" s="930"/>
      <c r="BB99" s="930"/>
      <c r="BC99" s="930"/>
      <c r="BD99" s="930"/>
      <c r="BE99" s="930"/>
      <c r="BF99" s="930"/>
      <c r="BG99" s="930"/>
      <c r="BH99" s="974"/>
      <c r="BI99" s="859" t="str">
        <f>IF(CS100+CS101=0,"",CS100+CS101)</f>
        <v/>
      </c>
      <c r="BJ99" s="860"/>
      <c r="BK99" s="860"/>
      <c r="BL99" s="860"/>
      <c r="BM99" s="860"/>
      <c r="BN99" s="860"/>
      <c r="BO99" s="860"/>
      <c r="BP99" s="860"/>
      <c r="BQ99" s="860"/>
      <c r="BR99" s="860"/>
      <c r="BS99" s="860"/>
      <c r="BT99" s="860"/>
      <c r="BU99" s="860"/>
      <c r="BV99" s="860"/>
      <c r="BW99" s="860"/>
      <c r="BX99" s="860"/>
      <c r="BY99" s="860"/>
      <c r="BZ99" s="861"/>
      <c r="CA99" s="930"/>
      <c r="CB99" s="930"/>
      <c r="CC99" s="930"/>
      <c r="CD99" s="930"/>
      <c r="CE99" s="930"/>
      <c r="CF99" s="930"/>
      <c r="CG99" s="930"/>
      <c r="CH99" s="930"/>
      <c r="CI99" s="930"/>
      <c r="CJ99" s="930"/>
      <c r="CK99" s="930"/>
      <c r="CL99" s="930"/>
      <c r="CM99" s="930"/>
      <c r="CN99" s="930"/>
      <c r="CO99" s="930"/>
      <c r="CP99" s="930"/>
      <c r="CQ99" s="930"/>
      <c r="CR99" s="931"/>
      <c r="CS99" s="4">
        <f t="shared" si="1"/>
        <v>0</v>
      </c>
      <c r="CT99" s="4"/>
      <c r="CU99" s="4"/>
      <c r="CV99" s="4"/>
      <c r="CW99" s="4"/>
      <c r="CX99" s="4"/>
      <c r="CY99" s="4"/>
      <c r="CZ99" s="4"/>
    </row>
    <row r="100" spans="1:104" s="3" customFormat="1" ht="30.9" customHeight="1" x14ac:dyDescent="0.2">
      <c r="A100" s="4"/>
      <c r="B100" s="4"/>
      <c r="C100" s="4"/>
      <c r="E100" s="606" t="s">
        <v>212</v>
      </c>
      <c r="F100" s="580"/>
      <c r="G100" s="581"/>
      <c r="H100" s="849" t="s">
        <v>185</v>
      </c>
      <c r="I100" s="850"/>
      <c r="J100" s="850"/>
      <c r="K100" s="852" t="s">
        <v>189</v>
      </c>
      <c r="L100" s="852"/>
      <c r="M100" s="852"/>
      <c r="N100" s="852"/>
      <c r="O100" s="852"/>
      <c r="P100" s="852"/>
      <c r="Q100" s="852"/>
      <c r="R100" s="852"/>
      <c r="S100" s="852"/>
      <c r="T100" s="852"/>
      <c r="U100" s="852"/>
      <c r="V100" s="852"/>
      <c r="W100" s="852"/>
      <c r="X100" s="853"/>
      <c r="Y100" s="833" t="str">
        <f t="shared" si="0"/>
        <v/>
      </c>
      <c r="Z100" s="834"/>
      <c r="AA100" s="834"/>
      <c r="AB100" s="834"/>
      <c r="AC100" s="834"/>
      <c r="AD100" s="834"/>
      <c r="AE100" s="834"/>
      <c r="AF100" s="834"/>
      <c r="AG100" s="834"/>
      <c r="AH100" s="834"/>
      <c r="AI100" s="834"/>
      <c r="AJ100" s="834"/>
      <c r="AK100" s="834"/>
      <c r="AL100" s="834"/>
      <c r="AM100" s="834"/>
      <c r="AN100" s="834"/>
      <c r="AO100" s="834"/>
      <c r="AP100" s="835"/>
      <c r="AQ100" s="975"/>
      <c r="AR100" s="976"/>
      <c r="AS100" s="976"/>
      <c r="AT100" s="976"/>
      <c r="AU100" s="976"/>
      <c r="AV100" s="976"/>
      <c r="AW100" s="976"/>
      <c r="AX100" s="976"/>
      <c r="AY100" s="976"/>
      <c r="AZ100" s="976"/>
      <c r="BA100" s="976"/>
      <c r="BB100" s="976"/>
      <c r="BC100" s="976"/>
      <c r="BD100" s="976"/>
      <c r="BE100" s="976"/>
      <c r="BF100" s="976"/>
      <c r="BG100" s="976"/>
      <c r="BH100" s="977"/>
      <c r="BI100" s="833" t="str">
        <f>IF(作業３!E363=0,"",作業３!E363)</f>
        <v/>
      </c>
      <c r="BJ100" s="834"/>
      <c r="BK100" s="834"/>
      <c r="BL100" s="834"/>
      <c r="BM100" s="834"/>
      <c r="BN100" s="834"/>
      <c r="BO100" s="834"/>
      <c r="BP100" s="834"/>
      <c r="BQ100" s="834"/>
      <c r="BR100" s="834"/>
      <c r="BS100" s="834"/>
      <c r="BT100" s="834"/>
      <c r="BU100" s="834"/>
      <c r="BV100" s="834"/>
      <c r="BW100" s="834"/>
      <c r="BX100" s="834"/>
      <c r="BY100" s="834"/>
      <c r="BZ100" s="835"/>
      <c r="CA100" s="976"/>
      <c r="CB100" s="976"/>
      <c r="CC100" s="976"/>
      <c r="CD100" s="976"/>
      <c r="CE100" s="976"/>
      <c r="CF100" s="976"/>
      <c r="CG100" s="976"/>
      <c r="CH100" s="976"/>
      <c r="CI100" s="976"/>
      <c r="CJ100" s="976"/>
      <c r="CK100" s="976"/>
      <c r="CL100" s="976"/>
      <c r="CM100" s="976"/>
      <c r="CN100" s="976"/>
      <c r="CO100" s="976"/>
      <c r="CP100" s="976"/>
      <c r="CQ100" s="976"/>
      <c r="CR100" s="984"/>
      <c r="CS100" s="4">
        <f t="shared" si="1"/>
        <v>0</v>
      </c>
      <c r="CT100" s="4"/>
      <c r="CU100" s="4"/>
      <c r="CV100" s="4"/>
      <c r="CW100" s="4"/>
      <c r="CX100" s="4"/>
      <c r="CY100" s="4"/>
      <c r="CZ100" s="4"/>
    </row>
    <row r="101" spans="1:104" s="3" customFormat="1" ht="30.9" customHeight="1" thickBot="1" x14ac:dyDescent="0.25">
      <c r="A101" s="4"/>
      <c r="B101" s="4"/>
      <c r="C101" s="4"/>
      <c r="E101" s="989"/>
      <c r="F101" s="990"/>
      <c r="G101" s="991"/>
      <c r="H101" s="836" t="s">
        <v>35</v>
      </c>
      <c r="I101" s="831"/>
      <c r="J101" s="831"/>
      <c r="K101" s="854" t="s">
        <v>194</v>
      </c>
      <c r="L101" s="854"/>
      <c r="M101" s="854"/>
      <c r="N101" s="854"/>
      <c r="O101" s="854"/>
      <c r="P101" s="854"/>
      <c r="Q101" s="854"/>
      <c r="R101" s="854"/>
      <c r="S101" s="854"/>
      <c r="T101" s="854"/>
      <c r="U101" s="854"/>
      <c r="V101" s="854"/>
      <c r="W101" s="854"/>
      <c r="X101" s="855"/>
      <c r="Y101" s="827" t="str">
        <f t="shared" si="0"/>
        <v/>
      </c>
      <c r="Z101" s="828"/>
      <c r="AA101" s="828"/>
      <c r="AB101" s="828"/>
      <c r="AC101" s="828"/>
      <c r="AD101" s="828"/>
      <c r="AE101" s="828"/>
      <c r="AF101" s="828"/>
      <c r="AG101" s="828"/>
      <c r="AH101" s="828"/>
      <c r="AI101" s="828"/>
      <c r="AJ101" s="828"/>
      <c r="AK101" s="828"/>
      <c r="AL101" s="828"/>
      <c r="AM101" s="828"/>
      <c r="AN101" s="828"/>
      <c r="AO101" s="828"/>
      <c r="AP101" s="829"/>
      <c r="AQ101" s="824"/>
      <c r="AR101" s="825"/>
      <c r="AS101" s="825"/>
      <c r="AT101" s="825"/>
      <c r="AU101" s="825"/>
      <c r="AV101" s="825"/>
      <c r="AW101" s="825"/>
      <c r="AX101" s="825"/>
      <c r="AY101" s="825"/>
      <c r="AZ101" s="825"/>
      <c r="BA101" s="825"/>
      <c r="BB101" s="825"/>
      <c r="BC101" s="825"/>
      <c r="BD101" s="825"/>
      <c r="BE101" s="825"/>
      <c r="BF101" s="825"/>
      <c r="BG101" s="825"/>
      <c r="BH101" s="826"/>
      <c r="BI101" s="827" t="str">
        <f>IF(作業３!E357+SUM(作業３!E359:E362)+作業３!E364+作業３!E373+作業３!E374=0,"",作業３!E357+SUM(作業３!E359:E362)+作業３!E364+作業３!E373+作業３!E374)</f>
        <v/>
      </c>
      <c r="BJ101" s="828"/>
      <c r="BK101" s="828"/>
      <c r="BL101" s="828"/>
      <c r="BM101" s="828"/>
      <c r="BN101" s="828"/>
      <c r="BO101" s="828"/>
      <c r="BP101" s="828"/>
      <c r="BQ101" s="828"/>
      <c r="BR101" s="828"/>
      <c r="BS101" s="828"/>
      <c r="BT101" s="828"/>
      <c r="BU101" s="828"/>
      <c r="BV101" s="828"/>
      <c r="BW101" s="828"/>
      <c r="BX101" s="828"/>
      <c r="BY101" s="828"/>
      <c r="BZ101" s="829"/>
      <c r="CA101" s="825"/>
      <c r="CB101" s="825"/>
      <c r="CC101" s="825"/>
      <c r="CD101" s="825"/>
      <c r="CE101" s="825"/>
      <c r="CF101" s="825"/>
      <c r="CG101" s="825"/>
      <c r="CH101" s="825"/>
      <c r="CI101" s="825"/>
      <c r="CJ101" s="825"/>
      <c r="CK101" s="825"/>
      <c r="CL101" s="825"/>
      <c r="CM101" s="825"/>
      <c r="CN101" s="825"/>
      <c r="CO101" s="825"/>
      <c r="CP101" s="825"/>
      <c r="CQ101" s="825"/>
      <c r="CR101" s="830"/>
      <c r="CS101" s="4">
        <f t="shared" si="1"/>
        <v>0</v>
      </c>
      <c r="CT101" s="4"/>
      <c r="CU101" s="4"/>
      <c r="CV101" s="4"/>
      <c r="CW101" s="4"/>
      <c r="CX101" s="4"/>
      <c r="CY101" s="4"/>
      <c r="CZ101" s="4"/>
    </row>
    <row r="102" spans="1:104" s="3" customFormat="1" ht="30.9" customHeight="1" thickBot="1" x14ac:dyDescent="0.25">
      <c r="A102" s="4"/>
      <c r="B102" s="4"/>
      <c r="C102" s="4"/>
      <c r="E102" s="837" t="s">
        <v>201</v>
      </c>
      <c r="F102" s="838"/>
      <c r="G102" s="838"/>
      <c r="H102" s="838"/>
      <c r="I102" s="838"/>
      <c r="J102" s="838"/>
      <c r="K102" s="838"/>
      <c r="L102" s="838"/>
      <c r="M102" s="838"/>
      <c r="N102" s="838"/>
      <c r="O102" s="838"/>
      <c r="P102" s="838"/>
      <c r="Q102" s="838"/>
      <c r="R102" s="838"/>
      <c r="S102" s="838"/>
      <c r="T102" s="838"/>
      <c r="U102" s="838"/>
      <c r="V102" s="838"/>
      <c r="W102" s="838"/>
      <c r="X102" s="839"/>
      <c r="Y102" s="840" t="str">
        <f t="shared" si="0"/>
        <v/>
      </c>
      <c r="Z102" s="841"/>
      <c r="AA102" s="841"/>
      <c r="AB102" s="841"/>
      <c r="AC102" s="841"/>
      <c r="AD102" s="841"/>
      <c r="AE102" s="841"/>
      <c r="AF102" s="841"/>
      <c r="AG102" s="841"/>
      <c r="AH102" s="841"/>
      <c r="AI102" s="841"/>
      <c r="AJ102" s="841"/>
      <c r="AK102" s="841"/>
      <c r="AL102" s="841"/>
      <c r="AM102" s="841"/>
      <c r="AN102" s="841"/>
      <c r="AO102" s="841"/>
      <c r="AP102" s="842"/>
      <c r="AQ102" s="985"/>
      <c r="AR102" s="986"/>
      <c r="AS102" s="986"/>
      <c r="AT102" s="986"/>
      <c r="AU102" s="986"/>
      <c r="AV102" s="986"/>
      <c r="AW102" s="986"/>
      <c r="AX102" s="986"/>
      <c r="AY102" s="986"/>
      <c r="AZ102" s="986"/>
      <c r="BA102" s="986"/>
      <c r="BB102" s="986"/>
      <c r="BC102" s="986"/>
      <c r="BD102" s="986"/>
      <c r="BE102" s="986"/>
      <c r="BF102" s="986"/>
      <c r="BG102" s="986"/>
      <c r="BH102" s="987"/>
      <c r="BI102" s="840" t="str">
        <f>IF(作業３!E370+作業３!E371=0,"",作業３!E370+作業３!E371)</f>
        <v/>
      </c>
      <c r="BJ102" s="841"/>
      <c r="BK102" s="841"/>
      <c r="BL102" s="841"/>
      <c r="BM102" s="841"/>
      <c r="BN102" s="841"/>
      <c r="BO102" s="841"/>
      <c r="BP102" s="841"/>
      <c r="BQ102" s="841"/>
      <c r="BR102" s="841"/>
      <c r="BS102" s="841"/>
      <c r="BT102" s="841"/>
      <c r="BU102" s="841"/>
      <c r="BV102" s="841"/>
      <c r="BW102" s="841"/>
      <c r="BX102" s="841"/>
      <c r="BY102" s="841"/>
      <c r="BZ102" s="842"/>
      <c r="CA102" s="986"/>
      <c r="CB102" s="986"/>
      <c r="CC102" s="986"/>
      <c r="CD102" s="986"/>
      <c r="CE102" s="986"/>
      <c r="CF102" s="986"/>
      <c r="CG102" s="986"/>
      <c r="CH102" s="986"/>
      <c r="CI102" s="986"/>
      <c r="CJ102" s="986"/>
      <c r="CK102" s="986"/>
      <c r="CL102" s="986"/>
      <c r="CM102" s="986"/>
      <c r="CN102" s="986"/>
      <c r="CO102" s="986"/>
      <c r="CP102" s="986"/>
      <c r="CQ102" s="986"/>
      <c r="CR102" s="988"/>
      <c r="CS102" s="4">
        <f t="shared" si="1"/>
        <v>0</v>
      </c>
      <c r="CT102" s="4"/>
      <c r="CU102" s="4"/>
      <c r="CV102" s="4"/>
      <c r="CW102" s="4"/>
      <c r="CX102" s="4"/>
      <c r="CY102" s="4"/>
      <c r="CZ102" s="4"/>
    </row>
    <row r="103" spans="1:104" s="3" customFormat="1" ht="30.9" customHeight="1" thickBot="1" x14ac:dyDescent="0.25">
      <c r="A103" s="4"/>
      <c r="B103" s="4"/>
      <c r="C103" s="4"/>
      <c r="E103" s="837" t="s">
        <v>202</v>
      </c>
      <c r="F103" s="838"/>
      <c r="G103" s="838"/>
      <c r="H103" s="838"/>
      <c r="I103" s="838"/>
      <c r="J103" s="838"/>
      <c r="K103" s="838"/>
      <c r="L103" s="838"/>
      <c r="M103" s="838"/>
      <c r="N103" s="838"/>
      <c r="O103" s="838"/>
      <c r="P103" s="838"/>
      <c r="Q103" s="838"/>
      <c r="R103" s="838"/>
      <c r="S103" s="838"/>
      <c r="T103" s="838"/>
      <c r="U103" s="838"/>
      <c r="V103" s="838"/>
      <c r="W103" s="838"/>
      <c r="X103" s="839"/>
      <c r="Y103" s="840" t="str">
        <f t="shared" si="0"/>
        <v/>
      </c>
      <c r="Z103" s="841"/>
      <c r="AA103" s="841"/>
      <c r="AB103" s="841"/>
      <c r="AC103" s="841"/>
      <c r="AD103" s="841"/>
      <c r="AE103" s="841"/>
      <c r="AF103" s="841"/>
      <c r="AG103" s="841"/>
      <c r="AH103" s="841"/>
      <c r="AI103" s="841"/>
      <c r="AJ103" s="841"/>
      <c r="AK103" s="841"/>
      <c r="AL103" s="841"/>
      <c r="AM103" s="841"/>
      <c r="AN103" s="841"/>
      <c r="AO103" s="841"/>
      <c r="AP103" s="842"/>
      <c r="AQ103" s="985"/>
      <c r="AR103" s="986"/>
      <c r="AS103" s="986"/>
      <c r="AT103" s="986"/>
      <c r="AU103" s="986"/>
      <c r="AV103" s="986"/>
      <c r="AW103" s="986"/>
      <c r="AX103" s="986"/>
      <c r="AY103" s="986"/>
      <c r="AZ103" s="986"/>
      <c r="BA103" s="986"/>
      <c r="BB103" s="986"/>
      <c r="BC103" s="986"/>
      <c r="BD103" s="986"/>
      <c r="BE103" s="986"/>
      <c r="BF103" s="986"/>
      <c r="BG103" s="986"/>
      <c r="BH103" s="987"/>
      <c r="BI103" s="840" t="str">
        <f>IF(作業３!E375+作業３!E434=0,"",作業３!E375+作業３!E434)</f>
        <v/>
      </c>
      <c r="BJ103" s="841"/>
      <c r="BK103" s="841"/>
      <c r="BL103" s="841"/>
      <c r="BM103" s="841"/>
      <c r="BN103" s="841"/>
      <c r="BO103" s="841"/>
      <c r="BP103" s="841"/>
      <c r="BQ103" s="841"/>
      <c r="BR103" s="841"/>
      <c r="BS103" s="841"/>
      <c r="BT103" s="841"/>
      <c r="BU103" s="841"/>
      <c r="BV103" s="841"/>
      <c r="BW103" s="841"/>
      <c r="BX103" s="841"/>
      <c r="BY103" s="841"/>
      <c r="BZ103" s="842"/>
      <c r="CA103" s="986"/>
      <c r="CB103" s="986"/>
      <c r="CC103" s="986"/>
      <c r="CD103" s="986"/>
      <c r="CE103" s="986"/>
      <c r="CF103" s="986"/>
      <c r="CG103" s="986"/>
      <c r="CH103" s="986"/>
      <c r="CI103" s="986"/>
      <c r="CJ103" s="986"/>
      <c r="CK103" s="986"/>
      <c r="CL103" s="986"/>
      <c r="CM103" s="986"/>
      <c r="CN103" s="986"/>
      <c r="CO103" s="986"/>
      <c r="CP103" s="986"/>
      <c r="CQ103" s="986"/>
      <c r="CR103" s="988"/>
      <c r="CS103" s="4">
        <f t="shared" si="1"/>
        <v>0</v>
      </c>
      <c r="CT103" s="4"/>
      <c r="CU103" s="4"/>
      <c r="CV103" s="4"/>
      <c r="CW103" s="4"/>
      <c r="CX103" s="4"/>
      <c r="CY103" s="4"/>
      <c r="CZ103" s="4"/>
    </row>
    <row r="104" spans="1:104" s="3" customFormat="1" ht="30.9" customHeight="1" x14ac:dyDescent="0.2">
      <c r="A104" s="4"/>
      <c r="B104" s="4"/>
      <c r="C104" s="4"/>
      <c r="E104" s="856" t="s">
        <v>203</v>
      </c>
      <c r="F104" s="857"/>
      <c r="G104" s="857"/>
      <c r="H104" s="857"/>
      <c r="I104" s="857"/>
      <c r="J104" s="857"/>
      <c r="K104" s="857"/>
      <c r="L104" s="857"/>
      <c r="M104" s="857"/>
      <c r="N104" s="857"/>
      <c r="O104" s="857"/>
      <c r="P104" s="857"/>
      <c r="Q104" s="857"/>
      <c r="R104" s="857"/>
      <c r="S104" s="857"/>
      <c r="T104" s="857"/>
      <c r="U104" s="857"/>
      <c r="V104" s="857"/>
      <c r="W104" s="857"/>
      <c r="X104" s="858"/>
      <c r="Y104" s="859" t="str">
        <f>IF(BI105="","",BI105)</f>
        <v/>
      </c>
      <c r="Z104" s="860"/>
      <c r="AA104" s="860"/>
      <c r="AB104" s="860"/>
      <c r="AC104" s="860"/>
      <c r="AD104" s="860"/>
      <c r="AE104" s="860"/>
      <c r="AF104" s="860"/>
      <c r="AG104" s="860"/>
      <c r="AH104" s="860"/>
      <c r="AI104" s="860"/>
      <c r="AJ104" s="860"/>
      <c r="AK104" s="860"/>
      <c r="AL104" s="860"/>
      <c r="AM104" s="860"/>
      <c r="AN104" s="860"/>
      <c r="AO104" s="860"/>
      <c r="AP104" s="861"/>
      <c r="AQ104" s="973"/>
      <c r="AR104" s="930"/>
      <c r="AS104" s="930"/>
      <c r="AT104" s="930"/>
      <c r="AU104" s="930"/>
      <c r="AV104" s="930"/>
      <c r="AW104" s="930"/>
      <c r="AX104" s="930"/>
      <c r="AY104" s="930"/>
      <c r="AZ104" s="930"/>
      <c r="BA104" s="930"/>
      <c r="BB104" s="930"/>
      <c r="BC104" s="930"/>
      <c r="BD104" s="930"/>
      <c r="BE104" s="930"/>
      <c r="BF104" s="930"/>
      <c r="BG104" s="930"/>
      <c r="BH104" s="974"/>
      <c r="BI104" s="859" t="str">
        <f>IF(BI105="","",BI105)</f>
        <v/>
      </c>
      <c r="BJ104" s="860"/>
      <c r="BK104" s="860"/>
      <c r="BL104" s="860"/>
      <c r="BM104" s="860"/>
      <c r="BN104" s="860"/>
      <c r="BO104" s="860"/>
      <c r="BP104" s="860"/>
      <c r="BQ104" s="860"/>
      <c r="BR104" s="860"/>
      <c r="BS104" s="860"/>
      <c r="BT104" s="860"/>
      <c r="BU104" s="860"/>
      <c r="BV104" s="860"/>
      <c r="BW104" s="860"/>
      <c r="BX104" s="860"/>
      <c r="BY104" s="860"/>
      <c r="BZ104" s="861"/>
      <c r="CA104" s="930"/>
      <c r="CB104" s="930"/>
      <c r="CC104" s="930"/>
      <c r="CD104" s="930"/>
      <c r="CE104" s="930"/>
      <c r="CF104" s="930"/>
      <c r="CG104" s="930"/>
      <c r="CH104" s="930"/>
      <c r="CI104" s="930"/>
      <c r="CJ104" s="930"/>
      <c r="CK104" s="930"/>
      <c r="CL104" s="930"/>
      <c r="CM104" s="930"/>
      <c r="CN104" s="930"/>
      <c r="CO104" s="930"/>
      <c r="CP104" s="930"/>
      <c r="CQ104" s="930"/>
      <c r="CR104" s="931"/>
      <c r="CS104" s="4">
        <f t="shared" si="1"/>
        <v>0</v>
      </c>
      <c r="CT104" s="4"/>
      <c r="CU104" s="4"/>
      <c r="CV104" s="4"/>
      <c r="CW104" s="4"/>
      <c r="CX104" s="4"/>
      <c r="CY104" s="4"/>
      <c r="CZ104" s="4"/>
    </row>
    <row r="105" spans="1:104" s="3" customFormat="1" ht="30.9" customHeight="1" x14ac:dyDescent="0.2">
      <c r="A105" s="4"/>
      <c r="B105" s="4"/>
      <c r="C105" s="4"/>
      <c r="E105" s="606" t="s">
        <v>211</v>
      </c>
      <c r="F105" s="580"/>
      <c r="G105" s="581"/>
      <c r="H105" s="849" t="s">
        <v>185</v>
      </c>
      <c r="I105" s="850"/>
      <c r="J105" s="850"/>
      <c r="K105" s="850" t="s">
        <v>204</v>
      </c>
      <c r="L105" s="850"/>
      <c r="M105" s="850"/>
      <c r="N105" s="850"/>
      <c r="O105" s="850"/>
      <c r="P105" s="850"/>
      <c r="Q105" s="850"/>
      <c r="R105" s="850"/>
      <c r="S105" s="850"/>
      <c r="T105" s="850"/>
      <c r="U105" s="850"/>
      <c r="V105" s="850"/>
      <c r="W105" s="850"/>
      <c r="X105" s="851"/>
      <c r="Y105" s="833" t="str">
        <f>IF(BI105="","",BI105)</f>
        <v/>
      </c>
      <c r="Z105" s="834"/>
      <c r="AA105" s="834"/>
      <c r="AB105" s="834"/>
      <c r="AC105" s="834"/>
      <c r="AD105" s="834"/>
      <c r="AE105" s="834"/>
      <c r="AF105" s="834"/>
      <c r="AG105" s="834"/>
      <c r="AH105" s="834"/>
      <c r="AI105" s="834"/>
      <c r="AJ105" s="834"/>
      <c r="AK105" s="834"/>
      <c r="AL105" s="834"/>
      <c r="AM105" s="834"/>
      <c r="AN105" s="834"/>
      <c r="AO105" s="834"/>
      <c r="AP105" s="835"/>
      <c r="AQ105" s="975"/>
      <c r="AR105" s="976"/>
      <c r="AS105" s="976"/>
      <c r="AT105" s="976"/>
      <c r="AU105" s="976"/>
      <c r="AV105" s="976"/>
      <c r="AW105" s="976"/>
      <c r="AX105" s="976"/>
      <c r="AY105" s="976"/>
      <c r="AZ105" s="976"/>
      <c r="BA105" s="976"/>
      <c r="BB105" s="976"/>
      <c r="BC105" s="976"/>
      <c r="BD105" s="976"/>
      <c r="BE105" s="976"/>
      <c r="BF105" s="976"/>
      <c r="BG105" s="976"/>
      <c r="BH105" s="977"/>
      <c r="BI105" s="833" t="str">
        <f>IF(作業３!E427+作業３!E428+SUM(作業３!E458:E460)=0,"",作業３!E427+作業３!E428+SUM(作業３!E458:E460))</f>
        <v/>
      </c>
      <c r="BJ105" s="834"/>
      <c r="BK105" s="834"/>
      <c r="BL105" s="834"/>
      <c r="BM105" s="834"/>
      <c r="BN105" s="834"/>
      <c r="BO105" s="834"/>
      <c r="BP105" s="834"/>
      <c r="BQ105" s="834"/>
      <c r="BR105" s="834"/>
      <c r="BS105" s="834"/>
      <c r="BT105" s="834"/>
      <c r="BU105" s="834"/>
      <c r="BV105" s="834"/>
      <c r="BW105" s="834"/>
      <c r="BX105" s="834"/>
      <c r="BY105" s="834"/>
      <c r="BZ105" s="835"/>
      <c r="CA105" s="976"/>
      <c r="CB105" s="976"/>
      <c r="CC105" s="976"/>
      <c r="CD105" s="976"/>
      <c r="CE105" s="976"/>
      <c r="CF105" s="976"/>
      <c r="CG105" s="976"/>
      <c r="CH105" s="976"/>
      <c r="CI105" s="976"/>
      <c r="CJ105" s="976"/>
      <c r="CK105" s="976"/>
      <c r="CL105" s="976"/>
      <c r="CM105" s="976"/>
      <c r="CN105" s="976"/>
      <c r="CO105" s="976"/>
      <c r="CP105" s="976"/>
      <c r="CQ105" s="976"/>
      <c r="CR105" s="984"/>
      <c r="CS105" s="4">
        <f t="shared" si="1"/>
        <v>0</v>
      </c>
      <c r="CT105" s="4"/>
      <c r="CU105" s="4"/>
      <c r="CV105" s="4"/>
      <c r="CW105" s="4"/>
      <c r="CX105" s="4"/>
      <c r="CY105" s="4"/>
      <c r="CZ105" s="4"/>
    </row>
    <row r="106" spans="1:104" s="3" customFormat="1" ht="30.9" customHeight="1" x14ac:dyDescent="0.2">
      <c r="A106" s="4"/>
      <c r="B106" s="4"/>
      <c r="C106" s="4"/>
      <c r="E106" s="582"/>
      <c r="F106" s="583"/>
      <c r="G106" s="584"/>
      <c r="H106" s="843" t="s">
        <v>35</v>
      </c>
      <c r="I106" s="844"/>
      <c r="J106" s="844"/>
      <c r="K106" s="844" t="s">
        <v>205</v>
      </c>
      <c r="L106" s="844"/>
      <c r="M106" s="844"/>
      <c r="N106" s="844"/>
      <c r="O106" s="844"/>
      <c r="P106" s="844"/>
      <c r="Q106" s="844"/>
      <c r="R106" s="844"/>
      <c r="S106" s="844"/>
      <c r="T106" s="844"/>
      <c r="U106" s="844"/>
      <c r="V106" s="844"/>
      <c r="W106" s="844"/>
      <c r="X106" s="848"/>
      <c r="Y106" s="820"/>
      <c r="Z106" s="821"/>
      <c r="AA106" s="821"/>
      <c r="AB106" s="821"/>
      <c r="AC106" s="821"/>
      <c r="AD106" s="821"/>
      <c r="AE106" s="821"/>
      <c r="AF106" s="821"/>
      <c r="AG106" s="821"/>
      <c r="AH106" s="821"/>
      <c r="AI106" s="821"/>
      <c r="AJ106" s="821"/>
      <c r="AK106" s="821"/>
      <c r="AL106" s="821"/>
      <c r="AM106" s="821"/>
      <c r="AN106" s="821"/>
      <c r="AO106" s="821"/>
      <c r="AP106" s="822"/>
      <c r="AQ106" s="815"/>
      <c r="AR106" s="816"/>
      <c r="AS106" s="816"/>
      <c r="AT106" s="816"/>
      <c r="AU106" s="816"/>
      <c r="AV106" s="816"/>
      <c r="AW106" s="816"/>
      <c r="AX106" s="816"/>
      <c r="AY106" s="816"/>
      <c r="AZ106" s="816"/>
      <c r="BA106" s="816"/>
      <c r="BB106" s="816"/>
      <c r="BC106" s="816"/>
      <c r="BD106" s="816"/>
      <c r="BE106" s="816"/>
      <c r="BF106" s="816"/>
      <c r="BG106" s="816"/>
      <c r="BH106" s="817"/>
      <c r="BI106" s="820"/>
      <c r="BJ106" s="821"/>
      <c r="BK106" s="821"/>
      <c r="BL106" s="821"/>
      <c r="BM106" s="821"/>
      <c r="BN106" s="821"/>
      <c r="BO106" s="821"/>
      <c r="BP106" s="821"/>
      <c r="BQ106" s="821"/>
      <c r="BR106" s="821"/>
      <c r="BS106" s="821"/>
      <c r="BT106" s="821"/>
      <c r="BU106" s="821"/>
      <c r="BV106" s="821"/>
      <c r="BW106" s="821"/>
      <c r="BX106" s="821"/>
      <c r="BY106" s="821"/>
      <c r="BZ106" s="822"/>
      <c r="CA106" s="816"/>
      <c r="CB106" s="816"/>
      <c r="CC106" s="816"/>
      <c r="CD106" s="816"/>
      <c r="CE106" s="816"/>
      <c r="CF106" s="816"/>
      <c r="CG106" s="816"/>
      <c r="CH106" s="816"/>
      <c r="CI106" s="816"/>
      <c r="CJ106" s="816"/>
      <c r="CK106" s="816"/>
      <c r="CL106" s="816"/>
      <c r="CM106" s="816"/>
      <c r="CN106" s="816"/>
      <c r="CO106" s="816"/>
      <c r="CP106" s="816"/>
      <c r="CQ106" s="816"/>
      <c r="CR106" s="823"/>
      <c r="CS106" s="4"/>
      <c r="CT106" s="4"/>
      <c r="CU106" s="4"/>
      <c r="CV106" s="4"/>
      <c r="CW106" s="4"/>
      <c r="CX106" s="4"/>
      <c r="CY106" s="4"/>
      <c r="CZ106" s="4"/>
    </row>
    <row r="107" spans="1:104" s="3" customFormat="1" ht="30.9" customHeight="1" thickBot="1" x14ac:dyDescent="0.25">
      <c r="A107" s="4"/>
      <c r="B107" s="4"/>
      <c r="C107" s="4"/>
      <c r="E107" s="989"/>
      <c r="F107" s="990"/>
      <c r="G107" s="991"/>
      <c r="H107" s="836" t="s">
        <v>36</v>
      </c>
      <c r="I107" s="831"/>
      <c r="J107" s="831"/>
      <c r="K107" s="831" t="s">
        <v>206</v>
      </c>
      <c r="L107" s="831"/>
      <c r="M107" s="831"/>
      <c r="N107" s="831"/>
      <c r="O107" s="831"/>
      <c r="P107" s="831"/>
      <c r="Q107" s="831"/>
      <c r="R107" s="831"/>
      <c r="S107" s="831"/>
      <c r="T107" s="831"/>
      <c r="U107" s="831"/>
      <c r="V107" s="831"/>
      <c r="W107" s="831"/>
      <c r="X107" s="832"/>
      <c r="Y107" s="827"/>
      <c r="Z107" s="828"/>
      <c r="AA107" s="828"/>
      <c r="AB107" s="828"/>
      <c r="AC107" s="828"/>
      <c r="AD107" s="828"/>
      <c r="AE107" s="828"/>
      <c r="AF107" s="828"/>
      <c r="AG107" s="828"/>
      <c r="AH107" s="828"/>
      <c r="AI107" s="828"/>
      <c r="AJ107" s="828"/>
      <c r="AK107" s="828"/>
      <c r="AL107" s="828"/>
      <c r="AM107" s="828"/>
      <c r="AN107" s="828"/>
      <c r="AO107" s="828"/>
      <c r="AP107" s="829"/>
      <c r="AQ107" s="824" t="s">
        <v>112</v>
      </c>
      <c r="AR107" s="825"/>
      <c r="AS107" s="825"/>
      <c r="AT107" s="825"/>
      <c r="AU107" s="825"/>
      <c r="AV107" s="825"/>
      <c r="AW107" s="825"/>
      <c r="AX107" s="825"/>
      <c r="AY107" s="825"/>
      <c r="AZ107" s="825"/>
      <c r="BA107" s="825"/>
      <c r="BB107" s="825"/>
      <c r="BC107" s="825"/>
      <c r="BD107" s="825"/>
      <c r="BE107" s="825"/>
      <c r="BF107" s="825"/>
      <c r="BG107" s="825"/>
      <c r="BH107" s="826"/>
      <c r="BI107" s="827"/>
      <c r="BJ107" s="828"/>
      <c r="BK107" s="828"/>
      <c r="BL107" s="828"/>
      <c r="BM107" s="828"/>
      <c r="BN107" s="828"/>
      <c r="BO107" s="828"/>
      <c r="BP107" s="828"/>
      <c r="BQ107" s="828"/>
      <c r="BR107" s="828"/>
      <c r="BS107" s="828"/>
      <c r="BT107" s="828"/>
      <c r="BU107" s="828"/>
      <c r="BV107" s="828"/>
      <c r="BW107" s="828"/>
      <c r="BX107" s="828"/>
      <c r="BY107" s="828"/>
      <c r="BZ107" s="829"/>
      <c r="CA107" s="825"/>
      <c r="CB107" s="825"/>
      <c r="CC107" s="825"/>
      <c r="CD107" s="825"/>
      <c r="CE107" s="825"/>
      <c r="CF107" s="825"/>
      <c r="CG107" s="825"/>
      <c r="CH107" s="825"/>
      <c r="CI107" s="825"/>
      <c r="CJ107" s="825"/>
      <c r="CK107" s="825"/>
      <c r="CL107" s="825"/>
      <c r="CM107" s="825"/>
      <c r="CN107" s="825"/>
      <c r="CO107" s="825"/>
      <c r="CP107" s="825"/>
      <c r="CQ107" s="825"/>
      <c r="CR107" s="830"/>
      <c r="CS107" s="4"/>
      <c r="CT107" s="4"/>
      <c r="CU107" s="4"/>
      <c r="CV107" s="4"/>
      <c r="CW107" s="4"/>
      <c r="CX107" s="4"/>
      <c r="CY107" s="4"/>
      <c r="CZ107" s="4"/>
    </row>
    <row r="108" spans="1:104" s="3" customFormat="1" ht="30.9" customHeight="1" thickBot="1" x14ac:dyDescent="0.25">
      <c r="A108" s="4"/>
      <c r="B108" s="4"/>
      <c r="C108" s="4"/>
      <c r="E108" s="845" t="s">
        <v>207</v>
      </c>
      <c r="F108" s="846"/>
      <c r="G108" s="846"/>
      <c r="H108" s="846"/>
      <c r="I108" s="846"/>
      <c r="J108" s="846"/>
      <c r="K108" s="846"/>
      <c r="L108" s="846"/>
      <c r="M108" s="846"/>
      <c r="N108" s="846"/>
      <c r="O108" s="846"/>
      <c r="P108" s="846"/>
      <c r="Q108" s="846"/>
      <c r="R108" s="846"/>
      <c r="S108" s="846"/>
      <c r="T108" s="846"/>
      <c r="U108" s="846"/>
      <c r="V108" s="846"/>
      <c r="W108" s="846"/>
      <c r="X108" s="847"/>
      <c r="Y108" s="742" t="str">
        <f>IF(BI108=0,"",BI108)</f>
        <v/>
      </c>
      <c r="Z108" s="743"/>
      <c r="AA108" s="743"/>
      <c r="AB108" s="743"/>
      <c r="AC108" s="743"/>
      <c r="AD108" s="743"/>
      <c r="AE108" s="743"/>
      <c r="AF108" s="743"/>
      <c r="AG108" s="743"/>
      <c r="AH108" s="743"/>
      <c r="AI108" s="743"/>
      <c r="AJ108" s="743"/>
      <c r="AK108" s="743"/>
      <c r="AL108" s="743"/>
      <c r="AM108" s="743"/>
      <c r="AN108" s="743"/>
      <c r="AO108" s="743"/>
      <c r="AP108" s="744"/>
      <c r="AQ108" s="818"/>
      <c r="AR108" s="745"/>
      <c r="AS108" s="745"/>
      <c r="AT108" s="745"/>
      <c r="AU108" s="745"/>
      <c r="AV108" s="745"/>
      <c r="AW108" s="745"/>
      <c r="AX108" s="745"/>
      <c r="AY108" s="745"/>
      <c r="AZ108" s="745"/>
      <c r="BA108" s="745"/>
      <c r="BB108" s="745"/>
      <c r="BC108" s="745"/>
      <c r="BD108" s="745"/>
      <c r="BE108" s="745"/>
      <c r="BF108" s="745"/>
      <c r="BG108" s="745"/>
      <c r="BH108" s="819"/>
      <c r="BI108" s="742" t="str">
        <f>IF(CS108=0,"",CS108)</f>
        <v/>
      </c>
      <c r="BJ108" s="743"/>
      <c r="BK108" s="743"/>
      <c r="BL108" s="743"/>
      <c r="BM108" s="743"/>
      <c r="BN108" s="743"/>
      <c r="BO108" s="743"/>
      <c r="BP108" s="743"/>
      <c r="BQ108" s="743"/>
      <c r="BR108" s="743"/>
      <c r="BS108" s="743"/>
      <c r="BT108" s="743"/>
      <c r="BU108" s="743"/>
      <c r="BV108" s="743"/>
      <c r="BW108" s="743"/>
      <c r="BX108" s="743"/>
      <c r="BY108" s="743"/>
      <c r="BZ108" s="744"/>
      <c r="CA108" s="745"/>
      <c r="CB108" s="745"/>
      <c r="CC108" s="745"/>
      <c r="CD108" s="745"/>
      <c r="CE108" s="745"/>
      <c r="CF108" s="745"/>
      <c r="CG108" s="745"/>
      <c r="CH108" s="745"/>
      <c r="CI108" s="745"/>
      <c r="CJ108" s="745"/>
      <c r="CK108" s="745"/>
      <c r="CL108" s="745"/>
      <c r="CM108" s="745"/>
      <c r="CN108" s="745"/>
      <c r="CO108" s="745"/>
      <c r="CP108" s="745"/>
      <c r="CQ108" s="745"/>
      <c r="CR108" s="746"/>
      <c r="CS108" s="4">
        <f>CS104+CS103+CS102+CS99+CS98+CS91+CS90+CS87+CS80</f>
        <v>0</v>
      </c>
      <c r="CT108" s="4"/>
      <c r="CU108" s="4"/>
      <c r="CV108" s="4"/>
      <c r="CW108" s="4"/>
      <c r="CX108" s="4"/>
      <c r="CY108" s="4"/>
      <c r="CZ108" s="4"/>
    </row>
    <row r="109" spans="1:104" s="3" customFormat="1" ht="30.9" customHeight="1" thickBot="1" x14ac:dyDescent="0.25">
      <c r="A109" s="4"/>
      <c r="B109" s="4"/>
      <c r="C109" s="4"/>
      <c r="E109" s="862" t="s">
        <v>336</v>
      </c>
      <c r="F109" s="863"/>
      <c r="G109" s="863"/>
      <c r="H109" s="863"/>
      <c r="I109" s="863"/>
      <c r="J109" s="863"/>
      <c r="K109" s="863"/>
      <c r="L109" s="863"/>
      <c r="M109" s="863"/>
      <c r="N109" s="863"/>
      <c r="O109" s="863"/>
      <c r="P109" s="863"/>
      <c r="Q109" s="863"/>
      <c r="R109" s="863"/>
      <c r="S109" s="863"/>
      <c r="T109" s="863"/>
      <c r="U109" s="863"/>
      <c r="V109" s="863"/>
      <c r="W109" s="863"/>
      <c r="X109" s="864"/>
      <c r="Y109" s="775"/>
      <c r="Z109" s="776"/>
      <c r="AA109" s="776"/>
      <c r="AB109" s="776"/>
      <c r="AC109" s="776"/>
      <c r="AD109" s="776"/>
      <c r="AE109" s="776"/>
      <c r="AF109" s="776"/>
      <c r="AG109" s="776"/>
      <c r="AH109" s="776"/>
      <c r="AI109" s="776"/>
      <c r="AJ109" s="776"/>
      <c r="AK109" s="776"/>
      <c r="AL109" s="776"/>
      <c r="AM109" s="776"/>
      <c r="AN109" s="776"/>
      <c r="AO109" s="776"/>
      <c r="AP109" s="777"/>
      <c r="AQ109" s="403"/>
      <c r="AR109" s="403"/>
      <c r="AS109" s="403"/>
      <c r="AT109" s="403"/>
      <c r="AU109" s="403"/>
      <c r="AV109" s="403"/>
      <c r="AW109" s="403"/>
      <c r="AX109" s="403"/>
      <c r="AY109" s="403"/>
      <c r="AZ109" s="403"/>
      <c r="BA109" s="403"/>
      <c r="BB109" s="403"/>
      <c r="BC109" s="403"/>
      <c r="BD109" s="403"/>
      <c r="BE109" s="403"/>
      <c r="BF109" s="403"/>
      <c r="BG109" s="403"/>
      <c r="BH109" s="403"/>
      <c r="BI109" s="403"/>
      <c r="BJ109" s="403"/>
      <c r="BK109" s="403"/>
      <c r="BL109" s="403"/>
      <c r="BM109" s="403"/>
      <c r="BN109" s="403"/>
      <c r="BO109" s="403"/>
      <c r="BP109" s="403"/>
      <c r="BQ109" s="403"/>
      <c r="BR109" s="403"/>
      <c r="BS109" s="403"/>
      <c r="BT109" s="403"/>
      <c r="BU109" s="403"/>
      <c r="BV109" s="403"/>
      <c r="BW109" s="403"/>
      <c r="BX109" s="403"/>
      <c r="BY109" s="403"/>
      <c r="BZ109" s="403"/>
      <c r="CA109" s="403"/>
      <c r="CB109" s="403"/>
      <c r="CC109" s="403"/>
      <c r="CD109" s="403"/>
      <c r="CE109" s="403"/>
      <c r="CF109" s="403"/>
      <c r="CG109" s="403"/>
      <c r="CH109" s="403"/>
      <c r="CI109" s="403"/>
      <c r="CJ109" s="403"/>
      <c r="CK109" s="403"/>
      <c r="CL109" s="403"/>
      <c r="CM109" s="403"/>
      <c r="CN109" s="403"/>
      <c r="CO109" s="403"/>
      <c r="CP109" s="403"/>
      <c r="CQ109" s="403"/>
      <c r="CR109" s="403"/>
      <c r="CS109" s="4"/>
      <c r="CT109" s="4"/>
      <c r="CU109" s="4"/>
      <c r="CV109" s="4"/>
      <c r="CW109" s="4"/>
      <c r="CX109" s="4"/>
      <c r="CY109" s="4"/>
      <c r="CZ109" s="4"/>
    </row>
    <row r="110" spans="1:104" s="3" customFormat="1" ht="30.9" customHeight="1" thickBot="1" x14ac:dyDescent="0.25">
      <c r="A110" s="4"/>
      <c r="B110" s="4"/>
      <c r="C110" s="4"/>
      <c r="E110" s="862" t="s">
        <v>338</v>
      </c>
      <c r="F110" s="863"/>
      <c r="G110" s="863"/>
      <c r="H110" s="863"/>
      <c r="I110" s="863"/>
      <c r="J110" s="863"/>
      <c r="K110" s="863"/>
      <c r="L110" s="863"/>
      <c r="M110" s="863"/>
      <c r="N110" s="863"/>
      <c r="O110" s="863"/>
      <c r="P110" s="863"/>
      <c r="Q110" s="863"/>
      <c r="R110" s="863"/>
      <c r="S110" s="863"/>
      <c r="T110" s="863"/>
      <c r="U110" s="863"/>
      <c r="V110" s="863"/>
      <c r="W110" s="863"/>
      <c r="X110" s="864"/>
      <c r="Y110" s="775"/>
      <c r="Z110" s="776"/>
      <c r="AA110" s="776"/>
      <c r="AB110" s="776"/>
      <c r="AC110" s="776"/>
      <c r="AD110" s="776"/>
      <c r="AE110" s="776"/>
      <c r="AF110" s="776"/>
      <c r="AG110" s="776"/>
      <c r="AH110" s="776"/>
      <c r="AI110" s="776"/>
      <c r="AJ110" s="776"/>
      <c r="AK110" s="776"/>
      <c r="AL110" s="776"/>
      <c r="AM110" s="776"/>
      <c r="AN110" s="776"/>
      <c r="AO110" s="776"/>
      <c r="AP110" s="777"/>
      <c r="AQ110" s="403"/>
      <c r="AR110" s="403"/>
      <c r="AS110" s="403"/>
      <c r="AT110" s="403"/>
      <c r="AU110" s="403"/>
      <c r="AV110" s="403"/>
      <c r="AW110" s="403"/>
      <c r="AX110" s="403"/>
      <c r="AY110" s="403"/>
      <c r="AZ110" s="403"/>
      <c r="BA110" s="403"/>
      <c r="BB110" s="403"/>
      <c r="BC110" s="403"/>
      <c r="BD110" s="403"/>
      <c r="BE110" s="403"/>
      <c r="BF110" s="403"/>
      <c r="BG110" s="403"/>
      <c r="BH110" s="403"/>
      <c r="BI110" s="403"/>
      <c r="BJ110" s="403"/>
      <c r="BK110" s="403"/>
      <c r="BL110" s="403"/>
      <c r="BM110" s="403"/>
      <c r="BN110" s="403"/>
      <c r="BO110" s="403"/>
      <c r="BP110" s="403"/>
      <c r="BQ110" s="403"/>
      <c r="BR110" s="403"/>
      <c r="BS110" s="403"/>
      <c r="BT110" s="403"/>
      <c r="BU110" s="403"/>
      <c r="BV110" s="403"/>
      <c r="BW110" s="403"/>
      <c r="BX110" s="403"/>
      <c r="BY110" s="403"/>
      <c r="BZ110" s="403"/>
      <c r="CA110" s="403"/>
      <c r="CB110" s="403"/>
      <c r="CC110" s="403"/>
      <c r="CD110" s="403"/>
      <c r="CE110" s="403"/>
      <c r="CF110" s="403"/>
      <c r="CG110" s="403"/>
      <c r="CH110" s="403"/>
      <c r="CI110" s="403"/>
      <c r="CJ110" s="403"/>
      <c r="CK110" s="403"/>
      <c r="CL110" s="403"/>
      <c r="CM110" s="403"/>
      <c r="CN110" s="403"/>
      <c r="CO110" s="403"/>
      <c r="CP110" s="403"/>
      <c r="CQ110" s="403"/>
      <c r="CR110" s="403"/>
      <c r="CS110" s="4"/>
      <c r="CT110" s="4"/>
      <c r="CU110" s="4"/>
      <c r="CV110" s="4"/>
      <c r="CW110" s="4"/>
      <c r="CX110" s="4"/>
      <c r="CY110" s="4"/>
      <c r="CZ110" s="4"/>
    </row>
    <row r="111" spans="1:104" s="3" customFormat="1" ht="30.9" customHeight="1" thickBot="1" x14ac:dyDescent="0.25">
      <c r="A111" s="4"/>
      <c r="B111" s="4"/>
      <c r="C111" s="4"/>
      <c r="E111" s="862" t="s">
        <v>208</v>
      </c>
      <c r="F111" s="863"/>
      <c r="G111" s="863"/>
      <c r="H111" s="863"/>
      <c r="I111" s="863"/>
      <c r="J111" s="863"/>
      <c r="K111" s="863"/>
      <c r="L111" s="863"/>
      <c r="M111" s="863"/>
      <c r="N111" s="863"/>
      <c r="O111" s="863"/>
      <c r="P111" s="863"/>
      <c r="Q111" s="863"/>
      <c r="R111" s="863"/>
      <c r="S111" s="863"/>
      <c r="T111" s="863"/>
      <c r="U111" s="863"/>
      <c r="V111" s="863"/>
      <c r="W111" s="863"/>
      <c r="X111" s="864"/>
      <c r="Y111" s="775"/>
      <c r="Z111" s="776"/>
      <c r="AA111" s="776"/>
      <c r="AB111" s="776"/>
      <c r="AC111" s="776"/>
      <c r="AD111" s="776"/>
      <c r="AE111" s="776"/>
      <c r="AF111" s="776"/>
      <c r="AG111" s="776"/>
      <c r="AH111" s="776"/>
      <c r="AI111" s="776"/>
      <c r="AJ111" s="776"/>
      <c r="AK111" s="776"/>
      <c r="AL111" s="776"/>
      <c r="AM111" s="776"/>
      <c r="AN111" s="776"/>
      <c r="AO111" s="776"/>
      <c r="AP111" s="777"/>
      <c r="AQ111" s="403"/>
      <c r="AR111" s="403"/>
      <c r="AS111" s="403"/>
      <c r="AT111" s="403"/>
      <c r="AU111" s="403"/>
      <c r="AV111" s="403"/>
      <c r="AW111" s="403"/>
      <c r="AX111" s="403"/>
      <c r="AY111" s="403"/>
      <c r="AZ111" s="403"/>
      <c r="BA111" s="403"/>
      <c r="BB111" s="403"/>
      <c r="BC111" s="403"/>
      <c r="BD111" s="403"/>
      <c r="BE111" s="403"/>
      <c r="BF111" s="403"/>
      <c r="BG111" s="403"/>
      <c r="BH111" s="403"/>
      <c r="BI111" s="403"/>
      <c r="BJ111" s="403"/>
      <c r="BK111" s="403"/>
      <c r="BL111" s="403"/>
      <c r="BM111" s="403"/>
      <c r="BN111" s="403"/>
      <c r="BO111" s="403"/>
      <c r="BP111" s="403"/>
      <c r="BQ111" s="403"/>
      <c r="BR111" s="403"/>
      <c r="BS111" s="403"/>
      <c r="BT111" s="403"/>
      <c r="BU111" s="403"/>
      <c r="BV111" s="403"/>
      <c r="BW111" s="403"/>
      <c r="BX111" s="403"/>
      <c r="BY111" s="403"/>
      <c r="BZ111" s="403"/>
      <c r="CA111" s="403"/>
      <c r="CB111" s="403"/>
      <c r="CC111" s="403"/>
      <c r="CD111" s="403"/>
      <c r="CE111" s="403"/>
      <c r="CF111" s="403"/>
      <c r="CG111" s="403"/>
      <c r="CH111" s="403"/>
      <c r="CI111" s="403"/>
      <c r="CJ111" s="403"/>
      <c r="CK111" s="403"/>
      <c r="CL111" s="403"/>
      <c r="CM111" s="403"/>
      <c r="CN111" s="403"/>
      <c r="CO111" s="403"/>
      <c r="CP111" s="403"/>
      <c r="CQ111" s="403"/>
      <c r="CR111" s="403"/>
      <c r="CS111" s="4"/>
      <c r="CT111" s="4"/>
      <c r="CU111" s="4"/>
      <c r="CV111" s="4"/>
      <c r="CW111" s="4"/>
      <c r="CX111" s="4"/>
      <c r="CY111" s="4"/>
      <c r="CZ111" s="4"/>
    </row>
    <row r="112" spans="1:104" s="3" customFormat="1" ht="30.9" customHeight="1" thickBot="1" x14ac:dyDescent="0.25">
      <c r="A112" s="4"/>
      <c r="B112" s="4"/>
      <c r="C112" s="4"/>
      <c r="E112" s="862" t="s">
        <v>337</v>
      </c>
      <c r="F112" s="863"/>
      <c r="G112" s="863"/>
      <c r="H112" s="863"/>
      <c r="I112" s="863"/>
      <c r="J112" s="863"/>
      <c r="K112" s="863"/>
      <c r="L112" s="863"/>
      <c r="M112" s="863"/>
      <c r="N112" s="863"/>
      <c r="O112" s="863"/>
      <c r="P112" s="863"/>
      <c r="Q112" s="863"/>
      <c r="R112" s="863"/>
      <c r="S112" s="863"/>
      <c r="T112" s="863"/>
      <c r="U112" s="863"/>
      <c r="V112" s="863"/>
      <c r="W112" s="863"/>
      <c r="X112" s="864"/>
      <c r="Y112" s="775"/>
      <c r="Z112" s="776"/>
      <c r="AA112" s="776"/>
      <c r="AB112" s="776"/>
      <c r="AC112" s="776"/>
      <c r="AD112" s="776"/>
      <c r="AE112" s="776"/>
      <c r="AF112" s="776"/>
      <c r="AG112" s="776"/>
      <c r="AH112" s="776"/>
      <c r="AI112" s="776"/>
      <c r="AJ112" s="776"/>
      <c r="AK112" s="776"/>
      <c r="AL112" s="776"/>
      <c r="AM112" s="776"/>
      <c r="AN112" s="776"/>
      <c r="AO112" s="776"/>
      <c r="AP112" s="777"/>
      <c r="AQ112" s="403"/>
      <c r="AR112" s="403"/>
      <c r="AS112" s="403"/>
      <c r="AT112" s="403"/>
      <c r="AU112" s="403"/>
      <c r="AV112" s="403"/>
      <c r="AW112" s="403"/>
      <c r="AX112" s="403"/>
      <c r="AY112" s="403"/>
      <c r="AZ112" s="403"/>
      <c r="BA112" s="403"/>
      <c r="BB112" s="403"/>
      <c r="BC112" s="403"/>
      <c r="BD112" s="403"/>
      <c r="BE112" s="403"/>
      <c r="BF112" s="403"/>
      <c r="BG112" s="403"/>
      <c r="BH112" s="403"/>
      <c r="BI112" s="403"/>
      <c r="BJ112" s="403"/>
      <c r="BK112" s="403"/>
      <c r="BL112" s="403"/>
      <c r="BM112" s="403"/>
      <c r="BN112" s="403"/>
      <c r="BO112" s="403"/>
      <c r="BP112" s="403"/>
      <c r="BQ112" s="403"/>
      <c r="BR112" s="403"/>
      <c r="BS112" s="403"/>
      <c r="BT112" s="403"/>
      <c r="BU112" s="403"/>
      <c r="BV112" s="403"/>
      <c r="BW112" s="403"/>
      <c r="BX112" s="403"/>
      <c r="BY112" s="403"/>
      <c r="BZ112" s="403"/>
      <c r="CA112" s="403"/>
      <c r="CB112" s="403"/>
      <c r="CC112" s="403"/>
      <c r="CD112" s="403"/>
      <c r="CE112" s="403"/>
      <c r="CF112" s="403"/>
      <c r="CG112" s="403"/>
      <c r="CH112" s="403"/>
      <c r="CI112" s="403"/>
      <c r="CJ112" s="403"/>
      <c r="CK112" s="403"/>
      <c r="CL112" s="403"/>
      <c r="CM112" s="403"/>
      <c r="CN112" s="403"/>
      <c r="CO112" s="403"/>
      <c r="CP112" s="403"/>
      <c r="CQ112" s="403"/>
      <c r="CR112" s="403"/>
      <c r="CS112" s="4"/>
      <c r="CT112" s="4"/>
      <c r="CU112" s="4"/>
      <c r="CV112" s="4"/>
      <c r="CW112" s="4"/>
      <c r="CX112" s="4"/>
      <c r="CY112" s="4"/>
      <c r="CZ112" s="4"/>
    </row>
    <row r="113" spans="1:104" s="3" customFormat="1" ht="30.9" customHeight="1" thickBot="1" x14ac:dyDescent="0.25">
      <c r="A113" s="4"/>
      <c r="B113" s="4"/>
      <c r="C113" s="4"/>
      <c r="E113" s="769" t="s">
        <v>209</v>
      </c>
      <c r="F113" s="770"/>
      <c r="G113" s="770"/>
      <c r="H113" s="770"/>
      <c r="I113" s="770"/>
      <c r="J113" s="770"/>
      <c r="K113" s="770"/>
      <c r="L113" s="770"/>
      <c r="M113" s="770"/>
      <c r="N113" s="770"/>
      <c r="O113" s="770"/>
      <c r="P113" s="770"/>
      <c r="Q113" s="770"/>
      <c r="R113" s="770"/>
      <c r="S113" s="770"/>
      <c r="T113" s="770"/>
      <c r="U113" s="770"/>
      <c r="V113" s="770"/>
      <c r="W113" s="770"/>
      <c r="X113" s="771"/>
      <c r="Y113" s="772"/>
      <c r="Z113" s="773"/>
      <c r="AA113" s="773"/>
      <c r="AB113" s="773"/>
      <c r="AC113" s="773"/>
      <c r="AD113" s="773"/>
      <c r="AE113" s="773"/>
      <c r="AF113" s="773"/>
      <c r="AG113" s="773"/>
      <c r="AH113" s="773"/>
      <c r="AI113" s="773"/>
      <c r="AJ113" s="773"/>
      <c r="AK113" s="773"/>
      <c r="AL113" s="773"/>
      <c r="AM113" s="773"/>
      <c r="AN113" s="773"/>
      <c r="AO113" s="773"/>
      <c r="AP113" s="774"/>
      <c r="AQ113" s="403"/>
      <c r="AR113" s="403"/>
      <c r="AS113" s="403"/>
      <c r="AT113" s="403"/>
      <c r="AU113" s="403"/>
      <c r="AV113" s="403"/>
      <c r="AW113" s="403"/>
      <c r="AX113" s="403"/>
      <c r="AY113" s="403"/>
      <c r="AZ113" s="403"/>
      <c r="BA113" s="403"/>
      <c r="BB113" s="403"/>
      <c r="BC113" s="403"/>
      <c r="BD113" s="403"/>
      <c r="BE113" s="403"/>
      <c r="BF113" s="403"/>
      <c r="BG113" s="403"/>
      <c r="BH113" s="403"/>
      <c r="BI113" s="404"/>
      <c r="BJ113" s="404"/>
      <c r="BK113" s="404"/>
      <c r="BL113" s="404"/>
      <c r="BM113" s="404"/>
      <c r="BN113" s="404"/>
      <c r="BO113" s="404"/>
      <c r="BP113" s="404"/>
      <c r="BQ113" s="404"/>
      <c r="BR113" s="404"/>
      <c r="BS113" s="404"/>
      <c r="BT113" s="404"/>
      <c r="BU113" s="404"/>
      <c r="BV113" s="404"/>
      <c r="BW113" s="404"/>
      <c r="BX113" s="404"/>
      <c r="BY113" s="404"/>
      <c r="BZ113" s="404"/>
      <c r="CA113" s="404"/>
      <c r="CB113" s="404"/>
      <c r="CC113" s="404"/>
      <c r="CD113" s="404"/>
      <c r="CE113" s="404"/>
      <c r="CF113" s="404"/>
      <c r="CG113" s="404"/>
      <c r="CH113" s="404"/>
      <c r="CI113" s="404"/>
      <c r="CJ113" s="404"/>
      <c r="CK113" s="404"/>
      <c r="CL113" s="404"/>
      <c r="CM113" s="404"/>
      <c r="CN113" s="404"/>
      <c r="CO113" s="404"/>
      <c r="CP113" s="404"/>
      <c r="CQ113" s="404"/>
      <c r="CR113" s="404"/>
      <c r="CS113" s="4"/>
      <c r="CT113" s="4"/>
      <c r="CU113" s="4"/>
      <c r="CV113" s="4"/>
      <c r="CW113" s="4"/>
      <c r="CX113" s="4"/>
      <c r="CY113" s="4"/>
      <c r="CZ113" s="4"/>
    </row>
    <row r="114" spans="1:104" ht="60" customHeight="1" thickTop="1" x14ac:dyDescent="0.2">
      <c r="BI114" s="1315" t="s">
        <v>334</v>
      </c>
      <c r="BJ114" s="1316"/>
      <c r="BK114" s="1316"/>
      <c r="BL114" s="1316"/>
      <c r="BM114" s="1316"/>
      <c r="BN114" s="1316"/>
      <c r="BO114" s="1316"/>
      <c r="BP114" s="1316"/>
      <c r="BQ114" s="1316"/>
      <c r="BR114" s="1316"/>
      <c r="BS114" s="1316"/>
      <c r="BT114" s="1316"/>
      <c r="BU114" s="1316"/>
      <c r="BV114" s="1316"/>
      <c r="BW114" s="1316"/>
      <c r="BX114" s="1316"/>
      <c r="BY114" s="1316"/>
      <c r="BZ114" s="1316"/>
      <c r="CA114" s="1353" t="str">
        <f>IF(CB66="","",CB66)</f>
        <v/>
      </c>
      <c r="CB114" s="1354"/>
      <c r="CC114" s="1354"/>
      <c r="CD114" s="1354"/>
      <c r="CE114" s="1354"/>
      <c r="CF114" s="1354"/>
      <c r="CG114" s="1354"/>
      <c r="CH114" s="1354"/>
      <c r="CI114" s="1354"/>
      <c r="CJ114" s="1560"/>
      <c r="CK114" s="1560"/>
      <c r="CL114" s="1560"/>
      <c r="CM114" s="1560"/>
      <c r="CN114" s="1560"/>
      <c r="CO114" s="1560"/>
      <c r="CP114" s="1560"/>
      <c r="CQ114" s="1560"/>
      <c r="CR114" s="1561"/>
    </row>
    <row r="115" spans="1:104" ht="16.5" customHeight="1" x14ac:dyDescent="0.2">
      <c r="BZ115" s="4"/>
      <c r="CA115" s="4"/>
      <c r="CB115" s="4"/>
      <c r="CC115" s="4"/>
      <c r="CD115" s="4"/>
      <c r="CE115" s="4"/>
      <c r="CF115" s="4"/>
      <c r="CG115" s="4"/>
      <c r="CH115" s="586" t="str">
        <f>CH68</f>
        <v>20240229NK</v>
      </c>
      <c r="CI115" s="586"/>
      <c r="CJ115" s="586"/>
      <c r="CK115" s="586"/>
      <c r="CL115" s="586"/>
      <c r="CM115" s="586"/>
      <c r="CN115" s="586"/>
      <c r="CO115" s="586"/>
      <c r="CP115" s="586"/>
      <c r="CQ115" s="586"/>
      <c r="CR115" s="586"/>
    </row>
    <row r="116" spans="1:104" ht="16.5" customHeight="1" x14ac:dyDescent="0.2">
      <c r="BZ116" s="4"/>
      <c r="CA116" s="4"/>
      <c r="CB116" s="4"/>
      <c r="CC116" s="4"/>
      <c r="CD116" s="4"/>
      <c r="CE116" s="4"/>
      <c r="CF116" s="4"/>
      <c r="CG116" s="4"/>
      <c r="CH116" s="4"/>
      <c r="CI116" s="4"/>
      <c r="CJ116" s="4"/>
      <c r="CK116" s="4"/>
      <c r="CL116" s="4"/>
      <c r="CM116" s="4"/>
      <c r="CN116" s="4"/>
      <c r="CO116" s="4"/>
      <c r="CP116" s="4"/>
      <c r="CQ116" s="4"/>
      <c r="CR116" s="4"/>
    </row>
    <row r="117" spans="1:104" ht="9.75" customHeight="1" x14ac:dyDescent="0.2"/>
    <row r="118" spans="1:104" ht="24.75" customHeight="1" x14ac:dyDescent="0.2">
      <c r="E118" s="21"/>
      <c r="F118" s="21"/>
      <c r="G118" s="21"/>
      <c r="H118" s="21"/>
      <c r="I118" s="21"/>
      <c r="J118" s="21"/>
      <c r="K118" s="21"/>
      <c r="L118" s="7"/>
      <c r="M118" s="21"/>
      <c r="N118" s="21"/>
      <c r="O118" s="21"/>
      <c r="P118" s="21"/>
      <c r="Q118" s="21"/>
      <c r="R118" s="21"/>
      <c r="S118" s="21"/>
      <c r="T118" s="21"/>
      <c r="U118" s="21"/>
      <c r="V118" s="21"/>
      <c r="W118" s="21"/>
      <c r="X118" s="21"/>
      <c r="Y118" s="21"/>
      <c r="Z118" s="21"/>
      <c r="AA118" s="21"/>
      <c r="AB118" s="21"/>
      <c r="AC118" s="21"/>
      <c r="AD118" s="21"/>
      <c r="AE118" s="21"/>
      <c r="AH118" s="5" t="s">
        <v>341</v>
      </c>
      <c r="AI118" s="206"/>
      <c r="AJ118" s="206"/>
      <c r="AK118" s="206"/>
      <c r="AL118" s="206"/>
      <c r="AM118" s="206"/>
      <c r="AN118" s="206"/>
      <c r="AO118" s="206"/>
      <c r="AP118" s="206"/>
      <c r="AQ118" s="206"/>
      <c r="AR118" s="206"/>
      <c r="AS118" s="206"/>
      <c r="AT118" s="206"/>
      <c r="AU118" s="206"/>
      <c r="AV118" s="206"/>
      <c r="AW118" s="206"/>
      <c r="AX118" s="206"/>
      <c r="AY118" s="206"/>
      <c r="AZ118" s="206"/>
      <c r="BA118" s="206"/>
      <c r="BB118" s="206"/>
      <c r="BC118" s="206"/>
      <c r="BD118" s="206"/>
      <c r="BE118" s="206"/>
      <c r="BF118" s="206"/>
      <c r="BG118" s="206"/>
      <c r="BH118" s="206"/>
      <c r="BI118" s="206"/>
      <c r="BJ118" s="206"/>
      <c r="BK118" s="206"/>
      <c r="BL118" s="206"/>
      <c r="BM118" s="206"/>
      <c r="BN118" s="206"/>
      <c r="BO118" s="206"/>
      <c r="BP118" s="206"/>
      <c r="BQ118" s="206"/>
      <c r="BR118" s="206"/>
      <c r="BS118" s="21"/>
      <c r="BT118" s="21"/>
      <c r="BU118" s="21"/>
      <c r="BV118" s="21"/>
      <c r="BW118" s="1"/>
      <c r="BX118" s="1"/>
      <c r="BY118" s="1"/>
      <c r="BZ118" s="23"/>
      <c r="CA118" s="23"/>
      <c r="CB118" s="23"/>
    </row>
    <row r="119" spans="1:104" ht="24.75" customHeight="1" thickBot="1" x14ac:dyDescent="0.3">
      <c r="E119" s="17"/>
      <c r="F119" s="17"/>
      <c r="G119" s="17"/>
      <c r="H119" s="17"/>
      <c r="I119" s="17"/>
      <c r="J119" s="17"/>
      <c r="K119" s="17"/>
      <c r="L119" s="18"/>
      <c r="M119" s="17"/>
      <c r="N119" s="17"/>
      <c r="O119" s="17"/>
      <c r="P119" s="17"/>
      <c r="Q119" s="17"/>
      <c r="R119" s="17"/>
      <c r="S119" s="17"/>
      <c r="T119" s="17"/>
      <c r="U119" s="17"/>
      <c r="V119" s="17"/>
      <c r="W119" s="17"/>
      <c r="X119" s="17"/>
      <c r="Y119" s="17"/>
      <c r="Z119" s="17"/>
      <c r="AA119" s="17"/>
      <c r="AB119" s="17"/>
      <c r="AC119" s="17"/>
      <c r="AD119" s="17"/>
      <c r="AE119" s="17"/>
      <c r="AF119" s="19"/>
      <c r="AG119" s="19"/>
      <c r="AH119" s="783" t="s">
        <v>590</v>
      </c>
      <c r="AI119" s="784"/>
      <c r="AJ119" s="784"/>
      <c r="AK119" s="784"/>
      <c r="AL119" s="784"/>
      <c r="AM119" s="784"/>
      <c r="AN119" s="784"/>
      <c r="AO119" s="784"/>
      <c r="AP119" s="784"/>
      <c r="AQ119" s="784"/>
      <c r="AR119" s="784"/>
      <c r="AS119" s="784"/>
      <c r="AT119" s="784"/>
      <c r="AU119" s="784"/>
      <c r="AV119" s="784"/>
      <c r="AW119" s="784"/>
      <c r="AX119" s="784"/>
      <c r="AY119" s="784"/>
      <c r="AZ119" s="784"/>
      <c r="BA119" s="784"/>
      <c r="BB119" s="784"/>
      <c r="BC119" s="784"/>
      <c r="BD119" s="784"/>
      <c r="BE119" s="784"/>
      <c r="BF119" s="784"/>
      <c r="BG119" s="784"/>
      <c r="BH119" s="784"/>
      <c r="BI119" s="784"/>
      <c r="BJ119" s="784"/>
      <c r="BK119" s="784"/>
      <c r="BL119" s="784"/>
      <c r="BM119" s="784"/>
      <c r="BN119" s="784"/>
      <c r="BO119" s="784"/>
      <c r="BP119" s="784"/>
      <c r="BQ119" s="784"/>
      <c r="BR119" s="784"/>
      <c r="BS119" s="17"/>
      <c r="BT119" s="17"/>
      <c r="BU119" s="17"/>
      <c r="BV119" s="17"/>
      <c r="BW119" s="17"/>
      <c r="BX119" s="17"/>
      <c r="BY119" s="20"/>
      <c r="BZ119" s="1282" t="s">
        <v>235</v>
      </c>
      <c r="CA119" s="1282"/>
      <c r="CB119" s="1282"/>
      <c r="CC119" s="1282"/>
      <c r="CD119" s="1282"/>
      <c r="CE119" s="1282"/>
      <c r="CF119" s="1282"/>
      <c r="CG119" s="1282"/>
      <c r="CH119" s="1282"/>
      <c r="CI119" s="1282"/>
      <c r="CJ119" s="1282"/>
      <c r="CK119" s="1282"/>
      <c r="CL119" s="1282"/>
      <c r="CM119" s="1282"/>
      <c r="CN119" s="1282"/>
      <c r="CO119" s="1282"/>
      <c r="CP119" s="1282"/>
      <c r="CQ119" s="1282"/>
      <c r="CR119" s="1282"/>
    </row>
    <row r="120" spans="1:104" ht="24.75" customHeight="1" thickTop="1" x14ac:dyDescent="0.2">
      <c r="E120" s="970" t="s">
        <v>505</v>
      </c>
      <c r="F120" s="971"/>
      <c r="G120" s="971"/>
      <c r="H120" s="971"/>
      <c r="I120" s="971"/>
      <c r="J120" s="971"/>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1"/>
      <c r="AK120" s="971"/>
      <c r="AL120" s="971"/>
      <c r="AM120" s="971"/>
      <c r="AN120" s="971"/>
      <c r="AO120" s="971"/>
      <c r="AP120" s="972"/>
      <c r="AQ120" s="201"/>
      <c r="AR120" s="201"/>
      <c r="AS120" s="201"/>
      <c r="AT120" s="201"/>
      <c r="AU120" s="201"/>
      <c r="AV120" s="1275" t="str">
        <f ca="1">AV73</f>
        <v/>
      </c>
      <c r="AW120" s="1275"/>
      <c r="AX120" s="1275"/>
      <c r="AY120" s="1275"/>
      <c r="AZ120" s="1275"/>
      <c r="BA120" s="1275"/>
      <c r="BB120" s="1275"/>
      <c r="BC120" s="1275"/>
      <c r="BD120" s="1275"/>
      <c r="BE120" s="1275"/>
      <c r="BF120" s="1275"/>
      <c r="BG120" s="1275"/>
      <c r="BH120" s="1275"/>
      <c r="BI120" s="1275"/>
      <c r="BJ120" s="1275"/>
      <c r="BK120" s="1275"/>
      <c r="BL120" s="1275"/>
      <c r="BM120" s="1275"/>
      <c r="BN120" s="1275"/>
      <c r="BO120" s="1275"/>
      <c r="BP120" s="1275"/>
      <c r="BQ120" s="1275"/>
      <c r="BR120" s="1275"/>
      <c r="BS120" s="1275"/>
      <c r="BT120" s="1275"/>
      <c r="BU120" s="1275"/>
      <c r="BV120" s="17"/>
      <c r="BW120" s="17"/>
      <c r="BX120" s="17"/>
      <c r="BY120" s="20"/>
      <c r="BZ120" s="1283" t="s">
        <v>0</v>
      </c>
      <c r="CA120" s="1284"/>
      <c r="CB120" s="1284"/>
      <c r="CC120" s="1284"/>
      <c r="CD120" s="1284"/>
      <c r="CE120" s="1284"/>
      <c r="CF120" s="1284"/>
      <c r="CG120" s="1284"/>
      <c r="CH120" s="1284"/>
      <c r="CI120" s="1284"/>
      <c r="CJ120" s="1284"/>
      <c r="CK120" s="1284"/>
      <c r="CL120" s="1284"/>
      <c r="CM120" s="1284"/>
      <c r="CN120" s="1284"/>
      <c r="CO120" s="1284"/>
      <c r="CP120" s="1284"/>
      <c r="CQ120" s="1284"/>
      <c r="CR120" s="1285"/>
    </row>
    <row r="121" spans="1:104" ht="39" customHeight="1" x14ac:dyDescent="0.2">
      <c r="E121" s="978" t="str">
        <f>IF(L14="","",L14)</f>
        <v/>
      </c>
      <c r="F121" s="979"/>
      <c r="G121" s="979"/>
      <c r="H121" s="979"/>
      <c r="I121" s="979"/>
      <c r="J121" s="979"/>
      <c r="K121" s="979"/>
      <c r="L121" s="979"/>
      <c r="M121" s="979"/>
      <c r="N121" s="979"/>
      <c r="O121" s="979"/>
      <c r="P121" s="979"/>
      <c r="Q121" s="979"/>
      <c r="R121" s="979"/>
      <c r="S121" s="979"/>
      <c r="T121" s="979"/>
      <c r="U121" s="979"/>
      <c r="V121" s="979"/>
      <c r="W121" s="979"/>
      <c r="X121" s="979"/>
      <c r="Y121" s="979"/>
      <c r="Z121" s="979"/>
      <c r="AA121" s="979"/>
      <c r="AB121" s="979"/>
      <c r="AC121" s="979"/>
      <c r="AD121" s="979"/>
      <c r="AE121" s="979"/>
      <c r="AF121" s="979"/>
      <c r="AG121" s="979"/>
      <c r="AH121" s="979"/>
      <c r="AI121" s="979"/>
      <c r="AJ121" s="979"/>
      <c r="AK121" s="979"/>
      <c r="AL121" s="979"/>
      <c r="AM121" s="979"/>
      <c r="AN121" s="979"/>
      <c r="AO121" s="979"/>
      <c r="AP121" s="980"/>
      <c r="AQ121" s="49"/>
      <c r="AR121" s="49"/>
      <c r="AS121" s="49"/>
      <c r="AT121" s="49"/>
      <c r="AU121" s="49"/>
      <c r="AV121" s="1275"/>
      <c r="AW121" s="1275"/>
      <c r="AX121" s="1275"/>
      <c r="AY121" s="1275"/>
      <c r="AZ121" s="1275"/>
      <c r="BA121" s="1275"/>
      <c r="BB121" s="1275"/>
      <c r="BC121" s="1275"/>
      <c r="BD121" s="1275"/>
      <c r="BE121" s="1275"/>
      <c r="BF121" s="1275"/>
      <c r="BG121" s="1275"/>
      <c r="BH121" s="1275"/>
      <c r="BI121" s="1275"/>
      <c r="BJ121" s="1275"/>
      <c r="BK121" s="1275"/>
      <c r="BL121" s="1275"/>
      <c r="BM121" s="1275"/>
      <c r="BN121" s="1275"/>
      <c r="BO121" s="1275"/>
      <c r="BP121" s="1275"/>
      <c r="BQ121" s="1275"/>
      <c r="BR121" s="1275"/>
      <c r="BS121" s="1275"/>
      <c r="BT121" s="1275"/>
      <c r="BU121" s="1275"/>
      <c r="BZ121" s="1286"/>
      <c r="CA121" s="1287"/>
      <c r="CB121" s="1287"/>
      <c r="CC121" s="1287"/>
      <c r="CD121" s="1287"/>
      <c r="CE121" s="1287"/>
      <c r="CF121" s="1287"/>
      <c r="CG121" s="1287"/>
      <c r="CH121" s="1287"/>
      <c r="CI121" s="1287"/>
      <c r="CJ121" s="1287"/>
      <c r="CK121" s="1287"/>
      <c r="CL121" s="1287"/>
      <c r="CM121" s="1287"/>
      <c r="CN121" s="1287"/>
      <c r="CO121" s="1287"/>
      <c r="CP121" s="1287"/>
      <c r="CQ121" s="1287"/>
      <c r="CR121" s="1288"/>
    </row>
    <row r="122" spans="1:104" ht="15" customHeight="1" thickBot="1" x14ac:dyDescent="0.25">
      <c r="E122" s="981"/>
      <c r="F122" s="982"/>
      <c r="G122" s="982"/>
      <c r="H122" s="982"/>
      <c r="I122" s="982"/>
      <c r="J122" s="982"/>
      <c r="K122" s="982"/>
      <c r="L122" s="982"/>
      <c r="M122" s="982"/>
      <c r="N122" s="982"/>
      <c r="O122" s="982"/>
      <c r="P122" s="982"/>
      <c r="Q122" s="982"/>
      <c r="R122" s="982"/>
      <c r="S122" s="982"/>
      <c r="T122" s="982"/>
      <c r="U122" s="982"/>
      <c r="V122" s="982"/>
      <c r="W122" s="982"/>
      <c r="X122" s="982"/>
      <c r="Y122" s="982"/>
      <c r="Z122" s="982"/>
      <c r="AA122" s="982"/>
      <c r="AB122" s="982"/>
      <c r="AC122" s="982"/>
      <c r="AD122" s="982"/>
      <c r="AE122" s="982"/>
      <c r="AF122" s="982"/>
      <c r="AG122" s="982"/>
      <c r="AH122" s="982"/>
      <c r="AI122" s="982"/>
      <c r="AJ122" s="982"/>
      <c r="AK122" s="982"/>
      <c r="AL122" s="982"/>
      <c r="AM122" s="982"/>
      <c r="AN122" s="982"/>
      <c r="AO122" s="982"/>
      <c r="AP122" s="983"/>
      <c r="AQ122" s="49"/>
      <c r="AR122" s="49"/>
      <c r="AS122" s="49"/>
      <c r="AT122" s="49"/>
      <c r="AU122" s="49"/>
      <c r="AV122" s="1275"/>
      <c r="AW122" s="1275"/>
      <c r="AX122" s="1275"/>
      <c r="AY122" s="1275"/>
      <c r="AZ122" s="1275"/>
      <c r="BA122" s="1275"/>
      <c r="BB122" s="1275"/>
      <c r="BC122" s="1275"/>
      <c r="BD122" s="1275"/>
      <c r="BE122" s="1275"/>
      <c r="BF122" s="1275"/>
      <c r="BG122" s="1275"/>
      <c r="BH122" s="1275"/>
      <c r="BI122" s="1275"/>
      <c r="BJ122" s="1275"/>
      <c r="BK122" s="1275"/>
      <c r="BL122" s="1275"/>
      <c r="BM122" s="1275"/>
      <c r="BN122" s="1275"/>
      <c r="BO122" s="1275"/>
      <c r="BP122" s="1275"/>
      <c r="BQ122" s="1275"/>
      <c r="BR122" s="1275"/>
      <c r="BS122" s="1275"/>
      <c r="BT122" s="1275"/>
      <c r="BU122" s="1275"/>
    </row>
    <row r="123" spans="1:104" ht="15" customHeight="1" thickTop="1" thickBot="1" x14ac:dyDescent="0.25">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BI123" s="782" t="str">
        <f ca="1">CONCATENATE("（",作業２!$C$52,作業２!$C$47,"年4月1日～",作業２!$C$56,作業２!$C$49,"年3月31日　単位：円）")</f>
        <v>（令和5年4月1日～令和6年3月31日　単位：円）</v>
      </c>
      <c r="BJ123" s="782"/>
      <c r="BK123" s="782"/>
      <c r="BL123" s="782"/>
      <c r="BM123" s="782"/>
      <c r="BN123" s="782"/>
      <c r="BO123" s="782"/>
      <c r="BP123" s="782"/>
      <c r="BQ123" s="782"/>
      <c r="BR123" s="782"/>
      <c r="BS123" s="782"/>
      <c r="BT123" s="782"/>
      <c r="BU123" s="782"/>
      <c r="BV123" s="782"/>
      <c r="BW123" s="782"/>
      <c r="BX123" s="782"/>
      <c r="BY123" s="782"/>
      <c r="BZ123" s="782"/>
      <c r="CA123" s="782"/>
      <c r="CB123" s="782"/>
      <c r="CC123" s="782"/>
      <c r="CD123" s="782"/>
      <c r="CE123" s="782"/>
      <c r="CF123" s="782"/>
      <c r="CG123" s="782"/>
      <c r="CH123" s="782"/>
      <c r="CI123" s="782"/>
      <c r="CJ123" s="782"/>
      <c r="CK123" s="782"/>
      <c r="CL123" s="782"/>
      <c r="CM123" s="782"/>
      <c r="CN123" s="782"/>
      <c r="CO123" s="782"/>
      <c r="CP123" s="782"/>
      <c r="CQ123" s="782"/>
      <c r="CR123" s="782"/>
    </row>
    <row r="124" spans="1:104" s="3" customFormat="1" ht="18" customHeight="1" thickTop="1" x14ac:dyDescent="0.2">
      <c r="A124" s="4"/>
      <c r="B124" s="4"/>
      <c r="C124" s="4"/>
      <c r="E124" s="865" t="s">
        <v>153</v>
      </c>
      <c r="F124" s="866"/>
      <c r="G124" s="866"/>
      <c r="H124" s="866"/>
      <c r="I124" s="866"/>
      <c r="J124" s="866"/>
      <c r="K124" s="866"/>
      <c r="L124" s="866"/>
      <c r="M124" s="866"/>
      <c r="N124" s="866"/>
      <c r="O124" s="866"/>
      <c r="P124" s="866"/>
      <c r="Q124" s="866"/>
      <c r="R124" s="866"/>
      <c r="S124" s="866"/>
      <c r="T124" s="866"/>
      <c r="U124" s="866"/>
      <c r="V124" s="866"/>
      <c r="W124" s="866"/>
      <c r="X124" s="867"/>
      <c r="Y124" s="694" t="s">
        <v>181</v>
      </c>
      <c r="Z124" s="695"/>
      <c r="AA124" s="695"/>
      <c r="AB124" s="695"/>
      <c r="AC124" s="695"/>
      <c r="AD124" s="695"/>
      <c r="AE124" s="695"/>
      <c r="AF124" s="695"/>
      <c r="AG124" s="695"/>
      <c r="AH124" s="695"/>
      <c r="AI124" s="695"/>
      <c r="AJ124" s="695"/>
      <c r="AK124" s="695"/>
      <c r="AL124" s="695"/>
      <c r="AM124" s="695"/>
      <c r="AN124" s="695"/>
      <c r="AO124" s="695"/>
      <c r="AP124" s="696"/>
      <c r="AQ124" s="700"/>
      <c r="AR124" s="701"/>
      <c r="AS124" s="701"/>
      <c r="AT124" s="701"/>
      <c r="AU124" s="701"/>
      <c r="AV124" s="701"/>
      <c r="AW124" s="701"/>
      <c r="AX124" s="701"/>
      <c r="AY124" s="701"/>
      <c r="AZ124" s="701"/>
      <c r="BA124" s="701"/>
      <c r="BB124" s="701"/>
      <c r="BC124" s="701"/>
      <c r="BD124" s="701"/>
      <c r="BE124" s="701"/>
      <c r="BF124" s="701"/>
      <c r="BG124" s="701"/>
      <c r="BH124" s="702"/>
      <c r="BI124" s="706" t="s">
        <v>180</v>
      </c>
      <c r="BJ124" s="707"/>
      <c r="BK124" s="707"/>
      <c r="BL124" s="707"/>
      <c r="BM124" s="707"/>
      <c r="BN124" s="707"/>
      <c r="BO124" s="707"/>
      <c r="BP124" s="707"/>
      <c r="BQ124" s="707"/>
      <c r="BR124" s="707"/>
      <c r="BS124" s="707"/>
      <c r="BT124" s="707"/>
      <c r="BU124" s="707"/>
      <c r="BV124" s="707"/>
      <c r="BW124" s="707"/>
      <c r="BX124" s="707"/>
      <c r="BY124" s="707"/>
      <c r="BZ124" s="708"/>
      <c r="CA124" s="709"/>
      <c r="CB124" s="710"/>
      <c r="CC124" s="710"/>
      <c r="CD124" s="710"/>
      <c r="CE124" s="710"/>
      <c r="CF124" s="710"/>
      <c r="CG124" s="710"/>
      <c r="CH124" s="710"/>
      <c r="CI124" s="710"/>
      <c r="CJ124" s="710"/>
      <c r="CK124" s="710"/>
      <c r="CL124" s="710"/>
      <c r="CM124" s="710"/>
      <c r="CN124" s="710"/>
      <c r="CO124" s="710"/>
      <c r="CP124" s="710"/>
      <c r="CQ124" s="710"/>
      <c r="CR124" s="711"/>
      <c r="CS124" s="4"/>
      <c r="CT124" s="4"/>
      <c r="CU124" s="4"/>
      <c r="CV124" s="4"/>
      <c r="CW124" s="4"/>
      <c r="CX124" s="4"/>
      <c r="CY124" s="4"/>
      <c r="CZ124" s="4"/>
    </row>
    <row r="125" spans="1:104" s="3" customFormat="1" ht="18" customHeight="1" x14ac:dyDescent="0.2">
      <c r="A125" s="4"/>
      <c r="B125" s="4"/>
      <c r="C125" s="4"/>
      <c r="E125" s="868"/>
      <c r="F125" s="869"/>
      <c r="G125" s="869"/>
      <c r="H125" s="869"/>
      <c r="I125" s="869"/>
      <c r="J125" s="869"/>
      <c r="K125" s="869"/>
      <c r="L125" s="869"/>
      <c r="M125" s="869"/>
      <c r="N125" s="869"/>
      <c r="O125" s="869"/>
      <c r="P125" s="869"/>
      <c r="Q125" s="869"/>
      <c r="R125" s="869"/>
      <c r="S125" s="869"/>
      <c r="T125" s="869"/>
      <c r="U125" s="869"/>
      <c r="V125" s="869"/>
      <c r="W125" s="869"/>
      <c r="X125" s="870"/>
      <c r="Y125" s="697"/>
      <c r="Z125" s="698"/>
      <c r="AA125" s="698"/>
      <c r="AB125" s="698"/>
      <c r="AC125" s="698"/>
      <c r="AD125" s="698"/>
      <c r="AE125" s="698"/>
      <c r="AF125" s="698"/>
      <c r="AG125" s="698"/>
      <c r="AH125" s="698"/>
      <c r="AI125" s="698"/>
      <c r="AJ125" s="698"/>
      <c r="AK125" s="698"/>
      <c r="AL125" s="698"/>
      <c r="AM125" s="698"/>
      <c r="AN125" s="698"/>
      <c r="AO125" s="698"/>
      <c r="AP125" s="699"/>
      <c r="AQ125" s="703"/>
      <c r="AR125" s="704"/>
      <c r="AS125" s="704"/>
      <c r="AT125" s="704"/>
      <c r="AU125" s="704"/>
      <c r="AV125" s="704"/>
      <c r="AW125" s="704"/>
      <c r="AX125" s="704"/>
      <c r="AY125" s="704"/>
      <c r="AZ125" s="704"/>
      <c r="BA125" s="704"/>
      <c r="BB125" s="704"/>
      <c r="BC125" s="704"/>
      <c r="BD125" s="704"/>
      <c r="BE125" s="704"/>
      <c r="BF125" s="704"/>
      <c r="BG125" s="704"/>
      <c r="BH125" s="705"/>
      <c r="BI125" s="712" t="str">
        <f>IF(L22="","",L22)</f>
        <v/>
      </c>
      <c r="BJ125" s="713"/>
      <c r="BK125" s="713"/>
      <c r="BL125" s="713"/>
      <c r="BM125" s="713"/>
      <c r="BN125" s="713"/>
      <c r="BO125" s="713"/>
      <c r="BP125" s="713"/>
      <c r="BQ125" s="713"/>
      <c r="BR125" s="713"/>
      <c r="BS125" s="713"/>
      <c r="BT125" s="713"/>
      <c r="BU125" s="713"/>
      <c r="BV125" s="713"/>
      <c r="BW125" s="713"/>
      <c r="BX125" s="713"/>
      <c r="BY125" s="713"/>
      <c r="BZ125" s="714"/>
      <c r="CA125" s="718"/>
      <c r="CB125" s="719"/>
      <c r="CC125" s="719"/>
      <c r="CD125" s="719"/>
      <c r="CE125" s="719"/>
      <c r="CF125" s="719"/>
      <c r="CG125" s="719"/>
      <c r="CH125" s="719"/>
      <c r="CI125" s="719"/>
      <c r="CJ125" s="719"/>
      <c r="CK125" s="719"/>
      <c r="CL125" s="719"/>
      <c r="CM125" s="719"/>
      <c r="CN125" s="719"/>
      <c r="CO125" s="719"/>
      <c r="CP125" s="719"/>
      <c r="CQ125" s="719"/>
      <c r="CR125" s="720"/>
      <c r="CS125" s="4"/>
      <c r="CT125" s="4"/>
      <c r="CU125" s="4"/>
      <c r="CV125" s="4"/>
      <c r="CW125" s="4"/>
      <c r="CX125" s="4"/>
      <c r="CY125" s="4"/>
      <c r="CZ125" s="4"/>
    </row>
    <row r="126" spans="1:104" s="3" customFormat="1" ht="36" customHeight="1" thickBot="1" x14ac:dyDescent="0.25">
      <c r="A126" s="4"/>
      <c r="B126" s="4"/>
      <c r="C126" s="4"/>
      <c r="E126" s="871"/>
      <c r="F126" s="872"/>
      <c r="G126" s="872"/>
      <c r="H126" s="872"/>
      <c r="I126" s="872"/>
      <c r="J126" s="872"/>
      <c r="K126" s="872"/>
      <c r="L126" s="872"/>
      <c r="M126" s="872"/>
      <c r="N126" s="872"/>
      <c r="O126" s="872"/>
      <c r="P126" s="872"/>
      <c r="Q126" s="872"/>
      <c r="R126" s="872"/>
      <c r="S126" s="872"/>
      <c r="T126" s="872"/>
      <c r="U126" s="872"/>
      <c r="V126" s="872"/>
      <c r="W126" s="872"/>
      <c r="X126" s="873"/>
      <c r="Y126" s="724" t="s">
        <v>179</v>
      </c>
      <c r="Z126" s="725"/>
      <c r="AA126" s="725"/>
      <c r="AB126" s="725"/>
      <c r="AC126" s="725"/>
      <c r="AD126" s="725"/>
      <c r="AE126" s="725"/>
      <c r="AF126" s="725"/>
      <c r="AG126" s="725"/>
      <c r="AH126" s="725"/>
      <c r="AI126" s="725"/>
      <c r="AJ126" s="725"/>
      <c r="AK126" s="725"/>
      <c r="AL126" s="725"/>
      <c r="AM126" s="725"/>
      <c r="AN126" s="725"/>
      <c r="AO126" s="725"/>
      <c r="AP126" s="726"/>
      <c r="AQ126" s="967"/>
      <c r="AR126" s="968"/>
      <c r="AS126" s="968"/>
      <c r="AT126" s="968"/>
      <c r="AU126" s="968"/>
      <c r="AV126" s="968"/>
      <c r="AW126" s="968"/>
      <c r="AX126" s="968"/>
      <c r="AY126" s="968"/>
      <c r="AZ126" s="968"/>
      <c r="BA126" s="968"/>
      <c r="BB126" s="968"/>
      <c r="BC126" s="968"/>
      <c r="BD126" s="968"/>
      <c r="BE126" s="968"/>
      <c r="BF126" s="968"/>
      <c r="BG126" s="968"/>
      <c r="BH126" s="969"/>
      <c r="BI126" s="1266"/>
      <c r="BJ126" s="1267"/>
      <c r="BK126" s="1267"/>
      <c r="BL126" s="1267"/>
      <c r="BM126" s="1267"/>
      <c r="BN126" s="1267"/>
      <c r="BO126" s="1267"/>
      <c r="BP126" s="1267"/>
      <c r="BQ126" s="1267"/>
      <c r="BR126" s="1267"/>
      <c r="BS126" s="1267"/>
      <c r="BT126" s="1267"/>
      <c r="BU126" s="1267"/>
      <c r="BV126" s="1267"/>
      <c r="BW126" s="1267"/>
      <c r="BX126" s="1267"/>
      <c r="BY126" s="1267"/>
      <c r="BZ126" s="1268"/>
      <c r="CA126" s="721"/>
      <c r="CB126" s="722"/>
      <c r="CC126" s="722"/>
      <c r="CD126" s="722"/>
      <c r="CE126" s="722"/>
      <c r="CF126" s="722"/>
      <c r="CG126" s="722"/>
      <c r="CH126" s="722"/>
      <c r="CI126" s="722"/>
      <c r="CJ126" s="722"/>
      <c r="CK126" s="722"/>
      <c r="CL126" s="722"/>
      <c r="CM126" s="722"/>
      <c r="CN126" s="722"/>
      <c r="CO126" s="722"/>
      <c r="CP126" s="722"/>
      <c r="CQ126" s="722"/>
      <c r="CR126" s="723"/>
      <c r="CS126" s="4"/>
      <c r="CT126" s="4"/>
      <c r="CU126" s="4"/>
      <c r="CV126" s="4"/>
      <c r="CW126" s="4"/>
      <c r="CX126" s="4"/>
      <c r="CY126" s="4"/>
      <c r="CZ126" s="4"/>
    </row>
    <row r="127" spans="1:104" s="3" customFormat="1" ht="39.9" customHeight="1" x14ac:dyDescent="0.2">
      <c r="A127" s="4"/>
      <c r="B127" s="4"/>
      <c r="C127" s="4"/>
      <c r="E127" s="1355" t="s">
        <v>154</v>
      </c>
      <c r="F127" s="1356"/>
      <c r="G127" s="1356"/>
      <c r="H127" s="1356"/>
      <c r="I127" s="1356"/>
      <c r="J127" s="1356"/>
      <c r="K127" s="1356"/>
      <c r="L127" s="1356"/>
      <c r="M127" s="1356"/>
      <c r="N127" s="1356"/>
      <c r="O127" s="1356"/>
      <c r="P127" s="1356"/>
      <c r="Q127" s="1356"/>
      <c r="R127" s="1356"/>
      <c r="S127" s="1356"/>
      <c r="T127" s="1356"/>
      <c r="U127" s="1356"/>
      <c r="V127" s="1356"/>
      <c r="W127" s="1356"/>
      <c r="X127" s="1357"/>
      <c r="Y127" s="960" t="str">
        <f>IF(BI127="","",BI127)</f>
        <v/>
      </c>
      <c r="Z127" s="961"/>
      <c r="AA127" s="961"/>
      <c r="AB127" s="961"/>
      <c r="AC127" s="961"/>
      <c r="AD127" s="961"/>
      <c r="AE127" s="961"/>
      <c r="AF127" s="961"/>
      <c r="AG127" s="961"/>
      <c r="AH127" s="961"/>
      <c r="AI127" s="961"/>
      <c r="AJ127" s="961"/>
      <c r="AK127" s="961"/>
      <c r="AL127" s="961"/>
      <c r="AM127" s="961"/>
      <c r="AN127" s="961"/>
      <c r="AO127" s="961"/>
      <c r="AP127" s="962"/>
      <c r="AQ127" s="963"/>
      <c r="AR127" s="964"/>
      <c r="AS127" s="964"/>
      <c r="AT127" s="964"/>
      <c r="AU127" s="964"/>
      <c r="AV127" s="964"/>
      <c r="AW127" s="964"/>
      <c r="AX127" s="964"/>
      <c r="AY127" s="964"/>
      <c r="AZ127" s="964"/>
      <c r="BA127" s="964"/>
      <c r="BB127" s="964"/>
      <c r="BC127" s="964"/>
      <c r="BD127" s="964"/>
      <c r="BE127" s="964"/>
      <c r="BF127" s="964"/>
      <c r="BG127" s="964"/>
      <c r="BH127" s="965"/>
      <c r="BI127" s="960" t="str">
        <f>IF(CS132+CS136+CS137=0,"",CS132+CS136+CS137)</f>
        <v/>
      </c>
      <c r="BJ127" s="961"/>
      <c r="BK127" s="961"/>
      <c r="BL127" s="961"/>
      <c r="BM127" s="961"/>
      <c r="BN127" s="961"/>
      <c r="BO127" s="961"/>
      <c r="BP127" s="961"/>
      <c r="BQ127" s="961"/>
      <c r="BR127" s="961"/>
      <c r="BS127" s="961"/>
      <c r="BT127" s="961"/>
      <c r="BU127" s="961"/>
      <c r="BV127" s="961"/>
      <c r="BW127" s="961"/>
      <c r="BX127" s="961"/>
      <c r="BY127" s="961"/>
      <c r="BZ127" s="962"/>
      <c r="CA127" s="963"/>
      <c r="CB127" s="964"/>
      <c r="CC127" s="964"/>
      <c r="CD127" s="964"/>
      <c r="CE127" s="964"/>
      <c r="CF127" s="964"/>
      <c r="CG127" s="964"/>
      <c r="CH127" s="964"/>
      <c r="CI127" s="964"/>
      <c r="CJ127" s="964"/>
      <c r="CK127" s="964"/>
      <c r="CL127" s="964"/>
      <c r="CM127" s="964"/>
      <c r="CN127" s="964"/>
      <c r="CO127" s="964"/>
      <c r="CP127" s="964"/>
      <c r="CQ127" s="964"/>
      <c r="CR127" s="966"/>
      <c r="CS127" s="4"/>
      <c r="CT127" s="4"/>
      <c r="CU127" s="4"/>
      <c r="CV127" s="4"/>
      <c r="CW127" s="4"/>
      <c r="CX127" s="4"/>
      <c r="CY127" s="4"/>
      <c r="CZ127" s="4"/>
    </row>
    <row r="128" spans="1:104" s="3" customFormat="1" ht="35.1" customHeight="1" x14ac:dyDescent="0.2">
      <c r="A128" s="4"/>
      <c r="B128" s="4"/>
      <c r="C128" s="4"/>
      <c r="E128" s="1473" t="s">
        <v>212</v>
      </c>
      <c r="F128" s="1474"/>
      <c r="G128" s="1475"/>
      <c r="H128" s="1488" t="s">
        <v>214</v>
      </c>
      <c r="I128" s="1489"/>
      <c r="J128" s="1489"/>
      <c r="K128" s="1489"/>
      <c r="L128" s="1489"/>
      <c r="M128" s="1489"/>
      <c r="N128" s="1489"/>
      <c r="O128" s="1489"/>
      <c r="P128" s="1489"/>
      <c r="Q128" s="1489"/>
      <c r="R128" s="1489"/>
      <c r="S128" s="1489"/>
      <c r="T128" s="1489"/>
      <c r="U128" s="1489"/>
      <c r="V128" s="1489"/>
      <c r="W128" s="1489"/>
      <c r="X128" s="1490"/>
      <c r="Y128" s="897"/>
      <c r="Z128" s="897"/>
      <c r="AA128" s="897"/>
      <c r="AB128" s="897"/>
      <c r="AC128" s="897"/>
      <c r="AD128" s="897"/>
      <c r="AE128" s="897"/>
      <c r="AF128" s="897"/>
      <c r="AG128" s="897"/>
      <c r="AH128" s="897"/>
      <c r="AI128" s="897"/>
      <c r="AJ128" s="897"/>
      <c r="AK128" s="897"/>
      <c r="AL128" s="897"/>
      <c r="AM128" s="897"/>
      <c r="AN128" s="897"/>
      <c r="AO128" s="897"/>
      <c r="AP128" s="897"/>
      <c r="AQ128" s="948"/>
      <c r="AR128" s="948"/>
      <c r="AS128" s="948"/>
      <c r="AT128" s="948"/>
      <c r="AU128" s="948"/>
      <c r="AV128" s="948"/>
      <c r="AW128" s="948"/>
      <c r="AX128" s="948"/>
      <c r="AY128" s="948"/>
      <c r="AZ128" s="948"/>
      <c r="BA128" s="948"/>
      <c r="BB128" s="948"/>
      <c r="BC128" s="948"/>
      <c r="BD128" s="948"/>
      <c r="BE128" s="948"/>
      <c r="BF128" s="948"/>
      <c r="BG128" s="948"/>
      <c r="BH128" s="948"/>
      <c r="BI128" s="897"/>
      <c r="BJ128" s="897"/>
      <c r="BK128" s="897"/>
      <c r="BL128" s="897"/>
      <c r="BM128" s="897"/>
      <c r="BN128" s="897"/>
      <c r="BO128" s="897"/>
      <c r="BP128" s="897"/>
      <c r="BQ128" s="897"/>
      <c r="BR128" s="897"/>
      <c r="BS128" s="897"/>
      <c r="BT128" s="897"/>
      <c r="BU128" s="897"/>
      <c r="BV128" s="897"/>
      <c r="BW128" s="897"/>
      <c r="BX128" s="897"/>
      <c r="BY128" s="897"/>
      <c r="BZ128" s="897"/>
      <c r="CA128" s="949"/>
      <c r="CB128" s="949"/>
      <c r="CC128" s="949"/>
      <c r="CD128" s="949"/>
      <c r="CE128" s="949"/>
      <c r="CF128" s="949"/>
      <c r="CG128" s="949"/>
      <c r="CH128" s="949"/>
      <c r="CI128" s="949"/>
      <c r="CJ128" s="949"/>
      <c r="CK128" s="949"/>
      <c r="CL128" s="949"/>
      <c r="CM128" s="949"/>
      <c r="CN128" s="949"/>
      <c r="CO128" s="949"/>
      <c r="CP128" s="949"/>
      <c r="CQ128" s="949"/>
      <c r="CR128" s="950"/>
      <c r="CS128" s="4"/>
      <c r="CT128" s="4"/>
      <c r="CU128" s="4"/>
      <c r="CV128" s="4"/>
      <c r="CW128" s="4"/>
      <c r="CX128" s="4"/>
      <c r="CY128" s="4"/>
      <c r="CZ128" s="4"/>
    </row>
    <row r="129" spans="1:104" s="3" customFormat="1" ht="32.1" customHeight="1" x14ac:dyDescent="0.2">
      <c r="A129" s="4"/>
      <c r="B129" s="4"/>
      <c r="C129" s="4"/>
      <c r="E129" s="1476"/>
      <c r="F129" s="1477"/>
      <c r="G129" s="1478"/>
      <c r="H129" s="1491" t="s">
        <v>212</v>
      </c>
      <c r="I129" s="1474"/>
      <c r="J129" s="1475"/>
      <c r="K129" s="1482" t="s">
        <v>155</v>
      </c>
      <c r="L129" s="1483"/>
      <c r="M129" s="1483"/>
      <c r="N129" s="1483"/>
      <c r="O129" s="1483"/>
      <c r="P129" s="1483"/>
      <c r="Q129" s="1483"/>
      <c r="R129" s="1483"/>
      <c r="S129" s="1483"/>
      <c r="T129" s="1483"/>
      <c r="U129" s="1483"/>
      <c r="V129" s="1483"/>
      <c r="W129" s="1483"/>
      <c r="X129" s="1484"/>
      <c r="Y129" s="920"/>
      <c r="Z129" s="920"/>
      <c r="AA129" s="920"/>
      <c r="AB129" s="920"/>
      <c r="AC129" s="920"/>
      <c r="AD129" s="920"/>
      <c r="AE129" s="920"/>
      <c r="AF129" s="920"/>
      <c r="AG129" s="920"/>
      <c r="AH129" s="920"/>
      <c r="AI129" s="920"/>
      <c r="AJ129" s="920"/>
      <c r="AK129" s="920"/>
      <c r="AL129" s="920"/>
      <c r="AM129" s="920"/>
      <c r="AN129" s="920"/>
      <c r="AO129" s="920"/>
      <c r="AP129" s="920"/>
      <c r="AQ129" s="901"/>
      <c r="AR129" s="901"/>
      <c r="AS129" s="901"/>
      <c r="AT129" s="901"/>
      <c r="AU129" s="901"/>
      <c r="AV129" s="901"/>
      <c r="AW129" s="901"/>
      <c r="AX129" s="901"/>
      <c r="AY129" s="901"/>
      <c r="AZ129" s="901"/>
      <c r="BA129" s="901"/>
      <c r="BB129" s="901"/>
      <c r="BC129" s="901"/>
      <c r="BD129" s="901"/>
      <c r="BE129" s="901"/>
      <c r="BF129" s="901"/>
      <c r="BG129" s="901"/>
      <c r="BH129" s="901"/>
      <c r="BI129" s="920"/>
      <c r="BJ129" s="920"/>
      <c r="BK129" s="920"/>
      <c r="BL129" s="920"/>
      <c r="BM129" s="920"/>
      <c r="BN129" s="920"/>
      <c r="BO129" s="920"/>
      <c r="BP129" s="920"/>
      <c r="BQ129" s="920"/>
      <c r="BR129" s="920"/>
      <c r="BS129" s="920"/>
      <c r="BT129" s="920"/>
      <c r="BU129" s="920"/>
      <c r="BV129" s="920"/>
      <c r="BW129" s="920"/>
      <c r="BX129" s="920"/>
      <c r="BY129" s="920"/>
      <c r="BZ129" s="920"/>
      <c r="CA129" s="941"/>
      <c r="CB129" s="941"/>
      <c r="CC129" s="941"/>
      <c r="CD129" s="941"/>
      <c r="CE129" s="941"/>
      <c r="CF129" s="941"/>
      <c r="CG129" s="941"/>
      <c r="CH129" s="941"/>
      <c r="CI129" s="941"/>
      <c r="CJ129" s="941"/>
      <c r="CK129" s="941"/>
      <c r="CL129" s="941"/>
      <c r="CM129" s="941"/>
      <c r="CN129" s="941"/>
      <c r="CO129" s="941"/>
      <c r="CP129" s="941"/>
      <c r="CQ129" s="941"/>
      <c r="CR129" s="942"/>
      <c r="CS129" s="4"/>
      <c r="CT129" s="4"/>
      <c r="CU129" s="4"/>
      <c r="CV129" s="4"/>
      <c r="CW129" s="4"/>
      <c r="CX129" s="4"/>
      <c r="CY129" s="4"/>
      <c r="CZ129" s="4"/>
    </row>
    <row r="130" spans="1:104" s="3" customFormat="1" ht="32.1" customHeight="1" x14ac:dyDescent="0.2">
      <c r="A130" s="4"/>
      <c r="B130" s="4"/>
      <c r="C130" s="4"/>
      <c r="E130" s="1476"/>
      <c r="F130" s="1477"/>
      <c r="G130" s="1478"/>
      <c r="H130" s="1492"/>
      <c r="I130" s="1477"/>
      <c r="J130" s="1478"/>
      <c r="K130" s="1467" t="s">
        <v>156</v>
      </c>
      <c r="L130" s="1468"/>
      <c r="M130" s="1468"/>
      <c r="N130" s="1468"/>
      <c r="O130" s="1468"/>
      <c r="P130" s="1468"/>
      <c r="Q130" s="1468"/>
      <c r="R130" s="1468"/>
      <c r="S130" s="1468"/>
      <c r="T130" s="1468"/>
      <c r="U130" s="1468"/>
      <c r="V130" s="1468"/>
      <c r="W130" s="1468"/>
      <c r="X130" s="1469"/>
      <c r="Y130" s="401"/>
      <c r="Z130" s="406"/>
      <c r="AA130" s="406"/>
      <c r="AB130" s="406"/>
      <c r="AC130" s="406"/>
      <c r="AD130" s="406" t="str">
        <f>IF(AE130="","","(")</f>
        <v/>
      </c>
      <c r="AE130" s="959"/>
      <c r="AF130" s="959"/>
      <c r="AG130" s="959"/>
      <c r="AH130" s="959"/>
      <c r="AI130" s="959"/>
      <c r="AJ130" s="959"/>
      <c r="AK130" s="959"/>
      <c r="AL130" s="959"/>
      <c r="AM130" s="959"/>
      <c r="AN130" s="959"/>
      <c r="AO130" s="959"/>
      <c r="AP130" s="402" t="str">
        <f>IF(AE130="","",")")</f>
        <v/>
      </c>
      <c r="AQ130" s="925"/>
      <c r="AR130" s="925"/>
      <c r="AS130" s="925"/>
      <c r="AT130" s="925"/>
      <c r="AU130" s="925"/>
      <c r="AV130" s="925"/>
      <c r="AW130" s="925"/>
      <c r="AX130" s="925"/>
      <c r="AY130" s="925"/>
      <c r="AZ130" s="925"/>
      <c r="BA130" s="925"/>
      <c r="BB130" s="925"/>
      <c r="BC130" s="925"/>
      <c r="BD130" s="925"/>
      <c r="BE130" s="925"/>
      <c r="BF130" s="925"/>
      <c r="BG130" s="925"/>
      <c r="BH130" s="925"/>
      <c r="BI130" s="401"/>
      <c r="BJ130" s="406"/>
      <c r="BK130" s="406"/>
      <c r="BL130" s="406"/>
      <c r="BM130" s="406"/>
      <c r="BN130" s="406" t="str">
        <f>IF(BO130="","","(")</f>
        <v/>
      </c>
      <c r="BO130" s="959"/>
      <c r="BP130" s="959"/>
      <c r="BQ130" s="959"/>
      <c r="BR130" s="959"/>
      <c r="BS130" s="959"/>
      <c r="BT130" s="959"/>
      <c r="BU130" s="959"/>
      <c r="BV130" s="959"/>
      <c r="BW130" s="959"/>
      <c r="BX130" s="959"/>
      <c r="BY130" s="959"/>
      <c r="BZ130" s="402" t="str">
        <f>IF(BO130="","",")")</f>
        <v/>
      </c>
      <c r="CA130" s="945"/>
      <c r="CB130" s="945"/>
      <c r="CC130" s="945"/>
      <c r="CD130" s="945"/>
      <c r="CE130" s="945"/>
      <c r="CF130" s="945"/>
      <c r="CG130" s="945"/>
      <c r="CH130" s="945"/>
      <c r="CI130" s="945"/>
      <c r="CJ130" s="945"/>
      <c r="CK130" s="945"/>
      <c r="CL130" s="945"/>
      <c r="CM130" s="945"/>
      <c r="CN130" s="945"/>
      <c r="CO130" s="945"/>
      <c r="CP130" s="945"/>
      <c r="CQ130" s="945"/>
      <c r="CR130" s="946"/>
      <c r="CS130" s="4"/>
      <c r="CT130" s="4"/>
      <c r="CU130" s="4"/>
      <c r="CV130" s="4"/>
      <c r="CW130" s="4"/>
      <c r="CX130" s="4"/>
      <c r="CY130" s="4"/>
      <c r="CZ130" s="4"/>
    </row>
    <row r="131" spans="1:104" s="3" customFormat="1" ht="32.1" customHeight="1" x14ac:dyDescent="0.2">
      <c r="A131" s="4"/>
      <c r="B131" s="4"/>
      <c r="C131" s="4"/>
      <c r="E131" s="1476"/>
      <c r="F131" s="1477"/>
      <c r="G131" s="1478"/>
      <c r="H131" s="1493"/>
      <c r="I131" s="1494"/>
      <c r="J131" s="1495"/>
      <c r="K131" s="1496" t="s">
        <v>157</v>
      </c>
      <c r="L131" s="1497"/>
      <c r="M131" s="1497"/>
      <c r="N131" s="1497"/>
      <c r="O131" s="1497"/>
      <c r="P131" s="1497"/>
      <c r="Q131" s="1497"/>
      <c r="R131" s="1497"/>
      <c r="S131" s="1497"/>
      <c r="T131" s="1497"/>
      <c r="U131" s="1497"/>
      <c r="V131" s="1497"/>
      <c r="W131" s="1497"/>
      <c r="X131" s="1498"/>
      <c r="Y131" s="955"/>
      <c r="Z131" s="955"/>
      <c r="AA131" s="955"/>
      <c r="AB131" s="955"/>
      <c r="AC131" s="955"/>
      <c r="AD131" s="955"/>
      <c r="AE131" s="955"/>
      <c r="AF131" s="955"/>
      <c r="AG131" s="955"/>
      <c r="AH131" s="955"/>
      <c r="AI131" s="955"/>
      <c r="AJ131" s="955"/>
      <c r="AK131" s="955"/>
      <c r="AL131" s="955"/>
      <c r="AM131" s="955"/>
      <c r="AN131" s="955"/>
      <c r="AO131" s="955"/>
      <c r="AP131" s="955"/>
      <c r="AQ131" s="956"/>
      <c r="AR131" s="956"/>
      <c r="AS131" s="956"/>
      <c r="AT131" s="956"/>
      <c r="AU131" s="956"/>
      <c r="AV131" s="956"/>
      <c r="AW131" s="956"/>
      <c r="AX131" s="956"/>
      <c r="AY131" s="956"/>
      <c r="AZ131" s="956"/>
      <c r="BA131" s="956"/>
      <c r="BB131" s="956"/>
      <c r="BC131" s="956"/>
      <c r="BD131" s="956"/>
      <c r="BE131" s="956"/>
      <c r="BF131" s="956"/>
      <c r="BG131" s="956"/>
      <c r="BH131" s="956"/>
      <c r="BI131" s="955"/>
      <c r="BJ131" s="955"/>
      <c r="BK131" s="955"/>
      <c r="BL131" s="955"/>
      <c r="BM131" s="955"/>
      <c r="BN131" s="955"/>
      <c r="BO131" s="955"/>
      <c r="BP131" s="955"/>
      <c r="BQ131" s="955"/>
      <c r="BR131" s="955"/>
      <c r="BS131" s="955"/>
      <c r="BT131" s="955"/>
      <c r="BU131" s="955"/>
      <c r="BV131" s="955"/>
      <c r="BW131" s="955"/>
      <c r="BX131" s="955"/>
      <c r="BY131" s="955"/>
      <c r="BZ131" s="955"/>
      <c r="CA131" s="957"/>
      <c r="CB131" s="957"/>
      <c r="CC131" s="957"/>
      <c r="CD131" s="957"/>
      <c r="CE131" s="957"/>
      <c r="CF131" s="957"/>
      <c r="CG131" s="957"/>
      <c r="CH131" s="957"/>
      <c r="CI131" s="957"/>
      <c r="CJ131" s="957"/>
      <c r="CK131" s="957"/>
      <c r="CL131" s="957"/>
      <c r="CM131" s="957"/>
      <c r="CN131" s="957"/>
      <c r="CO131" s="957"/>
      <c r="CP131" s="957"/>
      <c r="CQ131" s="957"/>
      <c r="CR131" s="958"/>
      <c r="CS131" s="4"/>
      <c r="CT131" s="4"/>
      <c r="CU131" s="4"/>
      <c r="CV131" s="4"/>
      <c r="CW131" s="4"/>
      <c r="CX131" s="4"/>
      <c r="CY131" s="4"/>
      <c r="CZ131" s="4"/>
    </row>
    <row r="132" spans="1:104" s="3" customFormat="1" ht="32.1" customHeight="1" x14ac:dyDescent="0.2">
      <c r="A132" s="4"/>
      <c r="B132" s="4"/>
      <c r="C132" s="4"/>
      <c r="E132" s="1476"/>
      <c r="F132" s="1477"/>
      <c r="G132" s="1478"/>
      <c r="H132" s="1488" t="s">
        <v>215</v>
      </c>
      <c r="I132" s="1489"/>
      <c r="J132" s="1489"/>
      <c r="K132" s="1489"/>
      <c r="L132" s="1489"/>
      <c r="M132" s="1489"/>
      <c r="N132" s="1489"/>
      <c r="O132" s="1489"/>
      <c r="P132" s="1489"/>
      <c r="Q132" s="1489"/>
      <c r="R132" s="1489"/>
      <c r="S132" s="1489"/>
      <c r="T132" s="1489"/>
      <c r="U132" s="1489"/>
      <c r="V132" s="1489"/>
      <c r="W132" s="1489"/>
      <c r="X132" s="1490"/>
      <c r="Y132" s="897" t="str">
        <f t="shared" ref="Y132:Y137" si="2">IF(BI132="","",BI132)</f>
        <v/>
      </c>
      <c r="Z132" s="897"/>
      <c r="AA132" s="897"/>
      <c r="AB132" s="897"/>
      <c r="AC132" s="897"/>
      <c r="AD132" s="897"/>
      <c r="AE132" s="897"/>
      <c r="AF132" s="897"/>
      <c r="AG132" s="897"/>
      <c r="AH132" s="897"/>
      <c r="AI132" s="897"/>
      <c r="AJ132" s="897"/>
      <c r="AK132" s="897"/>
      <c r="AL132" s="897"/>
      <c r="AM132" s="897"/>
      <c r="AN132" s="897"/>
      <c r="AO132" s="897"/>
      <c r="AP132" s="897"/>
      <c r="AQ132" s="948"/>
      <c r="AR132" s="948"/>
      <c r="AS132" s="948"/>
      <c r="AT132" s="948"/>
      <c r="AU132" s="948"/>
      <c r="AV132" s="948"/>
      <c r="AW132" s="948"/>
      <c r="AX132" s="948"/>
      <c r="AY132" s="948"/>
      <c r="AZ132" s="948"/>
      <c r="BA132" s="948"/>
      <c r="BB132" s="948"/>
      <c r="BC132" s="948"/>
      <c r="BD132" s="948"/>
      <c r="BE132" s="948"/>
      <c r="BF132" s="948"/>
      <c r="BG132" s="948"/>
      <c r="BH132" s="948"/>
      <c r="BI132" s="897" t="str">
        <f>IF(CS133+CS135=0,"",CS133+CS135)</f>
        <v/>
      </c>
      <c r="BJ132" s="897"/>
      <c r="BK132" s="897"/>
      <c r="BL132" s="897"/>
      <c r="BM132" s="897"/>
      <c r="BN132" s="897"/>
      <c r="BO132" s="897"/>
      <c r="BP132" s="897"/>
      <c r="BQ132" s="897"/>
      <c r="BR132" s="897"/>
      <c r="BS132" s="897"/>
      <c r="BT132" s="897"/>
      <c r="BU132" s="897"/>
      <c r="BV132" s="897"/>
      <c r="BW132" s="897"/>
      <c r="BX132" s="897"/>
      <c r="BY132" s="897"/>
      <c r="BZ132" s="897"/>
      <c r="CA132" s="949"/>
      <c r="CB132" s="949"/>
      <c r="CC132" s="949"/>
      <c r="CD132" s="949"/>
      <c r="CE132" s="949"/>
      <c r="CF132" s="949"/>
      <c r="CG132" s="949"/>
      <c r="CH132" s="949"/>
      <c r="CI132" s="949"/>
      <c r="CJ132" s="949"/>
      <c r="CK132" s="949"/>
      <c r="CL132" s="949"/>
      <c r="CM132" s="949"/>
      <c r="CN132" s="949"/>
      <c r="CO132" s="949"/>
      <c r="CP132" s="949"/>
      <c r="CQ132" s="949"/>
      <c r="CR132" s="950"/>
      <c r="CS132" s="4">
        <f t="shared" ref="CS132:CS137" si="3">IF(BI132="",0,BI132)</f>
        <v>0</v>
      </c>
      <c r="CT132" s="4"/>
      <c r="CU132" s="4"/>
      <c r="CV132" s="4"/>
      <c r="CW132" s="4"/>
      <c r="CX132" s="4"/>
      <c r="CY132" s="4"/>
      <c r="CZ132" s="4"/>
    </row>
    <row r="133" spans="1:104" s="3" customFormat="1" ht="32.1" customHeight="1" x14ac:dyDescent="0.2">
      <c r="A133" s="4"/>
      <c r="B133" s="4"/>
      <c r="C133" s="4"/>
      <c r="E133" s="1476"/>
      <c r="F133" s="1477"/>
      <c r="G133" s="1478"/>
      <c r="H133" s="1491" t="s">
        <v>212</v>
      </c>
      <c r="I133" s="1474"/>
      <c r="J133" s="1475"/>
      <c r="K133" s="1482" t="s">
        <v>158</v>
      </c>
      <c r="L133" s="1483"/>
      <c r="M133" s="1483"/>
      <c r="N133" s="1483"/>
      <c r="O133" s="1483"/>
      <c r="P133" s="1483"/>
      <c r="Q133" s="1483"/>
      <c r="R133" s="1483"/>
      <c r="S133" s="1483"/>
      <c r="T133" s="1483"/>
      <c r="U133" s="1483"/>
      <c r="V133" s="1483"/>
      <c r="W133" s="1483"/>
      <c r="X133" s="1484"/>
      <c r="Y133" s="920" t="str">
        <f t="shared" si="2"/>
        <v/>
      </c>
      <c r="Z133" s="920"/>
      <c r="AA133" s="920"/>
      <c r="AB133" s="920"/>
      <c r="AC133" s="920"/>
      <c r="AD133" s="920"/>
      <c r="AE133" s="920"/>
      <c r="AF133" s="920"/>
      <c r="AG133" s="920"/>
      <c r="AH133" s="920"/>
      <c r="AI133" s="920"/>
      <c r="AJ133" s="920"/>
      <c r="AK133" s="920"/>
      <c r="AL133" s="920"/>
      <c r="AM133" s="920"/>
      <c r="AN133" s="920"/>
      <c r="AO133" s="920"/>
      <c r="AP133" s="920"/>
      <c r="AQ133" s="901"/>
      <c r="AR133" s="901"/>
      <c r="AS133" s="901"/>
      <c r="AT133" s="901"/>
      <c r="AU133" s="901"/>
      <c r="AV133" s="901"/>
      <c r="AW133" s="901"/>
      <c r="AX133" s="901"/>
      <c r="AY133" s="901"/>
      <c r="AZ133" s="901"/>
      <c r="BA133" s="901"/>
      <c r="BB133" s="901"/>
      <c r="BC133" s="901"/>
      <c r="BD133" s="901"/>
      <c r="BE133" s="901"/>
      <c r="BF133" s="901"/>
      <c r="BG133" s="901"/>
      <c r="BH133" s="901"/>
      <c r="BI133" s="920" t="str">
        <f>IF(作業３!E384+作業３!E385+作業３!E389=0,"",作業３!E384+作業３!E385+作業３!E389)</f>
        <v/>
      </c>
      <c r="BJ133" s="920"/>
      <c r="BK133" s="920"/>
      <c r="BL133" s="920"/>
      <c r="BM133" s="920"/>
      <c r="BN133" s="920"/>
      <c r="BO133" s="920"/>
      <c r="BP133" s="920"/>
      <c r="BQ133" s="920"/>
      <c r="BR133" s="920"/>
      <c r="BS133" s="920"/>
      <c r="BT133" s="920"/>
      <c r="BU133" s="920"/>
      <c r="BV133" s="920"/>
      <c r="BW133" s="920"/>
      <c r="BX133" s="920"/>
      <c r="BY133" s="920"/>
      <c r="BZ133" s="920"/>
      <c r="CA133" s="941"/>
      <c r="CB133" s="941"/>
      <c r="CC133" s="941"/>
      <c r="CD133" s="941"/>
      <c r="CE133" s="941"/>
      <c r="CF133" s="941"/>
      <c r="CG133" s="941"/>
      <c r="CH133" s="941"/>
      <c r="CI133" s="941"/>
      <c r="CJ133" s="941"/>
      <c r="CK133" s="941"/>
      <c r="CL133" s="941"/>
      <c r="CM133" s="941"/>
      <c r="CN133" s="941"/>
      <c r="CO133" s="941"/>
      <c r="CP133" s="941"/>
      <c r="CQ133" s="941"/>
      <c r="CR133" s="942"/>
      <c r="CS133" s="4">
        <f t="shared" si="3"/>
        <v>0</v>
      </c>
      <c r="CT133" s="4"/>
      <c r="CU133" s="4"/>
      <c r="CV133" s="4"/>
      <c r="CW133" s="4"/>
      <c r="CX133" s="4"/>
      <c r="CY133" s="4"/>
      <c r="CZ133" s="4"/>
    </row>
    <row r="134" spans="1:104" s="3" customFormat="1" ht="32.1" customHeight="1" x14ac:dyDescent="0.2">
      <c r="A134" s="4"/>
      <c r="B134" s="4"/>
      <c r="C134" s="4"/>
      <c r="E134" s="1476"/>
      <c r="F134" s="1477"/>
      <c r="G134" s="1478"/>
      <c r="H134" s="1492"/>
      <c r="I134" s="1477"/>
      <c r="J134" s="1478"/>
      <c r="K134" s="1467" t="s">
        <v>156</v>
      </c>
      <c r="L134" s="1468"/>
      <c r="M134" s="1468"/>
      <c r="N134" s="1468"/>
      <c r="O134" s="1468"/>
      <c r="P134" s="1468"/>
      <c r="Q134" s="1468"/>
      <c r="R134" s="1468"/>
      <c r="S134" s="1468"/>
      <c r="T134" s="1468"/>
      <c r="U134" s="1468"/>
      <c r="V134" s="1468"/>
      <c r="W134" s="1468"/>
      <c r="X134" s="1469"/>
      <c r="Y134" s="401" t="str">
        <f t="shared" si="2"/>
        <v/>
      </c>
      <c r="Z134" s="406"/>
      <c r="AA134" s="406"/>
      <c r="AB134" s="406"/>
      <c r="AC134" s="406"/>
      <c r="AD134" s="406" t="str">
        <f>IF(AE134="","","(")</f>
        <v/>
      </c>
      <c r="AE134" s="959" t="str">
        <f>IF(BO134="","",BO134)</f>
        <v/>
      </c>
      <c r="AF134" s="959"/>
      <c r="AG134" s="959"/>
      <c r="AH134" s="959"/>
      <c r="AI134" s="959"/>
      <c r="AJ134" s="959"/>
      <c r="AK134" s="959"/>
      <c r="AL134" s="959"/>
      <c r="AM134" s="959"/>
      <c r="AN134" s="959"/>
      <c r="AO134" s="959"/>
      <c r="AP134" s="402" t="str">
        <f>IF(AE134="","",")")</f>
        <v/>
      </c>
      <c r="AQ134" s="925"/>
      <c r="AR134" s="925"/>
      <c r="AS134" s="925"/>
      <c r="AT134" s="925"/>
      <c r="AU134" s="925"/>
      <c r="AV134" s="925"/>
      <c r="AW134" s="925"/>
      <c r="AX134" s="925"/>
      <c r="AY134" s="925"/>
      <c r="AZ134" s="925"/>
      <c r="BA134" s="925"/>
      <c r="BB134" s="925"/>
      <c r="BC134" s="925"/>
      <c r="BD134" s="925"/>
      <c r="BE134" s="925"/>
      <c r="BF134" s="925"/>
      <c r="BG134" s="925"/>
      <c r="BH134" s="925"/>
      <c r="BI134" s="401" t="str">
        <f>IF(作業３!E389=0,"",作業３!E389)</f>
        <v/>
      </c>
      <c r="BJ134" s="406"/>
      <c r="BK134" s="406"/>
      <c r="BL134" s="406"/>
      <c r="BM134" s="406"/>
      <c r="BN134" s="406" t="str">
        <f>IF(BO134="","","(")</f>
        <v/>
      </c>
      <c r="BO134" s="959" t="str">
        <f>IF(作業３!E389=0,"",作業３!E389)</f>
        <v/>
      </c>
      <c r="BP134" s="959"/>
      <c r="BQ134" s="959"/>
      <c r="BR134" s="959"/>
      <c r="BS134" s="959"/>
      <c r="BT134" s="959"/>
      <c r="BU134" s="959"/>
      <c r="BV134" s="959"/>
      <c r="BW134" s="959"/>
      <c r="BX134" s="959"/>
      <c r="BY134" s="959"/>
      <c r="BZ134" s="402" t="str">
        <f>IF(BO134="","",")")</f>
        <v/>
      </c>
      <c r="CA134" s="945"/>
      <c r="CB134" s="945"/>
      <c r="CC134" s="945"/>
      <c r="CD134" s="945"/>
      <c r="CE134" s="945"/>
      <c r="CF134" s="945"/>
      <c r="CG134" s="945"/>
      <c r="CH134" s="945"/>
      <c r="CI134" s="945"/>
      <c r="CJ134" s="945"/>
      <c r="CK134" s="945"/>
      <c r="CL134" s="945"/>
      <c r="CM134" s="945"/>
      <c r="CN134" s="945"/>
      <c r="CO134" s="945"/>
      <c r="CP134" s="945"/>
      <c r="CQ134" s="945"/>
      <c r="CR134" s="946"/>
      <c r="CS134" s="4">
        <f t="shared" si="3"/>
        <v>0</v>
      </c>
      <c r="CT134" s="4"/>
      <c r="CU134" s="4"/>
      <c r="CV134" s="4"/>
      <c r="CW134" s="4"/>
      <c r="CX134" s="4"/>
      <c r="CY134" s="4"/>
      <c r="CZ134" s="4"/>
    </row>
    <row r="135" spans="1:104" s="3" customFormat="1" ht="32.1" customHeight="1" x14ac:dyDescent="0.2">
      <c r="A135" s="4"/>
      <c r="B135" s="4"/>
      <c r="C135" s="4"/>
      <c r="E135" s="1476"/>
      <c r="F135" s="1477"/>
      <c r="G135" s="1478"/>
      <c r="H135" s="1493"/>
      <c r="I135" s="1494"/>
      <c r="J135" s="1495"/>
      <c r="K135" s="1496" t="s">
        <v>159</v>
      </c>
      <c r="L135" s="1497"/>
      <c r="M135" s="1497"/>
      <c r="N135" s="1497"/>
      <c r="O135" s="1497"/>
      <c r="P135" s="1497"/>
      <c r="Q135" s="1497"/>
      <c r="R135" s="1497"/>
      <c r="S135" s="1497"/>
      <c r="T135" s="1497"/>
      <c r="U135" s="1497"/>
      <c r="V135" s="1497"/>
      <c r="W135" s="1497"/>
      <c r="X135" s="1498"/>
      <c r="Y135" s="955" t="str">
        <f t="shared" si="2"/>
        <v/>
      </c>
      <c r="Z135" s="955"/>
      <c r="AA135" s="955"/>
      <c r="AB135" s="955"/>
      <c r="AC135" s="955"/>
      <c r="AD135" s="955"/>
      <c r="AE135" s="955"/>
      <c r="AF135" s="955"/>
      <c r="AG135" s="955"/>
      <c r="AH135" s="955"/>
      <c r="AI135" s="955"/>
      <c r="AJ135" s="955"/>
      <c r="AK135" s="955"/>
      <c r="AL135" s="955"/>
      <c r="AM135" s="955"/>
      <c r="AN135" s="955"/>
      <c r="AO135" s="955"/>
      <c r="AP135" s="955"/>
      <c r="AQ135" s="956"/>
      <c r="AR135" s="956"/>
      <c r="AS135" s="956"/>
      <c r="AT135" s="956"/>
      <c r="AU135" s="956"/>
      <c r="AV135" s="956"/>
      <c r="AW135" s="956"/>
      <c r="AX135" s="956"/>
      <c r="AY135" s="956"/>
      <c r="AZ135" s="956"/>
      <c r="BA135" s="956"/>
      <c r="BB135" s="956"/>
      <c r="BC135" s="956"/>
      <c r="BD135" s="956"/>
      <c r="BE135" s="956"/>
      <c r="BF135" s="956"/>
      <c r="BG135" s="956"/>
      <c r="BH135" s="956"/>
      <c r="BI135" s="955" t="str">
        <f>IF(作業３!E386=0,"",作業３!E386)</f>
        <v/>
      </c>
      <c r="BJ135" s="955"/>
      <c r="BK135" s="955"/>
      <c r="BL135" s="955"/>
      <c r="BM135" s="955"/>
      <c r="BN135" s="955"/>
      <c r="BO135" s="955"/>
      <c r="BP135" s="955"/>
      <c r="BQ135" s="955"/>
      <c r="BR135" s="955"/>
      <c r="BS135" s="955"/>
      <c r="BT135" s="955"/>
      <c r="BU135" s="955"/>
      <c r="BV135" s="955"/>
      <c r="BW135" s="955"/>
      <c r="BX135" s="955"/>
      <c r="BY135" s="955"/>
      <c r="BZ135" s="955"/>
      <c r="CA135" s="957"/>
      <c r="CB135" s="957"/>
      <c r="CC135" s="957"/>
      <c r="CD135" s="957"/>
      <c r="CE135" s="957"/>
      <c r="CF135" s="957"/>
      <c r="CG135" s="957"/>
      <c r="CH135" s="957"/>
      <c r="CI135" s="957"/>
      <c r="CJ135" s="957"/>
      <c r="CK135" s="957"/>
      <c r="CL135" s="957"/>
      <c r="CM135" s="957"/>
      <c r="CN135" s="957"/>
      <c r="CO135" s="957"/>
      <c r="CP135" s="957"/>
      <c r="CQ135" s="957"/>
      <c r="CR135" s="958"/>
      <c r="CS135" s="4">
        <f t="shared" si="3"/>
        <v>0</v>
      </c>
      <c r="CT135" s="4"/>
      <c r="CU135" s="4"/>
      <c r="CV135" s="4"/>
      <c r="CW135" s="4"/>
      <c r="CX135" s="4"/>
      <c r="CY135" s="4"/>
      <c r="CZ135" s="4"/>
    </row>
    <row r="136" spans="1:104" s="3" customFormat="1" ht="32.1" customHeight="1" x14ac:dyDescent="0.2">
      <c r="A136" s="4"/>
      <c r="B136" s="4"/>
      <c r="C136" s="4"/>
      <c r="E136" s="1476"/>
      <c r="F136" s="1477"/>
      <c r="G136" s="1478"/>
      <c r="H136" s="1499" t="s">
        <v>216</v>
      </c>
      <c r="I136" s="1500"/>
      <c r="J136" s="1500"/>
      <c r="K136" s="1500"/>
      <c r="L136" s="1500"/>
      <c r="M136" s="1500"/>
      <c r="N136" s="1500"/>
      <c r="O136" s="1500"/>
      <c r="P136" s="1500"/>
      <c r="Q136" s="1500"/>
      <c r="R136" s="1500"/>
      <c r="S136" s="1500"/>
      <c r="T136" s="1500"/>
      <c r="U136" s="1500"/>
      <c r="V136" s="1500"/>
      <c r="W136" s="1500"/>
      <c r="X136" s="1501"/>
      <c r="Y136" s="947" t="str">
        <f t="shared" si="2"/>
        <v/>
      </c>
      <c r="Z136" s="947"/>
      <c r="AA136" s="947"/>
      <c r="AB136" s="947"/>
      <c r="AC136" s="947"/>
      <c r="AD136" s="947"/>
      <c r="AE136" s="947"/>
      <c r="AF136" s="947"/>
      <c r="AG136" s="947"/>
      <c r="AH136" s="947"/>
      <c r="AI136" s="947"/>
      <c r="AJ136" s="947"/>
      <c r="AK136" s="947"/>
      <c r="AL136" s="947"/>
      <c r="AM136" s="947"/>
      <c r="AN136" s="947"/>
      <c r="AO136" s="947"/>
      <c r="AP136" s="947"/>
      <c r="AQ136" s="948"/>
      <c r="AR136" s="948"/>
      <c r="AS136" s="948"/>
      <c r="AT136" s="948"/>
      <c r="AU136" s="948"/>
      <c r="AV136" s="948"/>
      <c r="AW136" s="948"/>
      <c r="AX136" s="948"/>
      <c r="AY136" s="948"/>
      <c r="AZ136" s="948"/>
      <c r="BA136" s="948"/>
      <c r="BB136" s="948"/>
      <c r="BC136" s="948"/>
      <c r="BD136" s="948"/>
      <c r="BE136" s="948"/>
      <c r="BF136" s="948"/>
      <c r="BG136" s="948"/>
      <c r="BH136" s="948"/>
      <c r="BI136" s="947" t="str">
        <f>IF(作業３!E382=0,"",作業３!E382)</f>
        <v/>
      </c>
      <c r="BJ136" s="947"/>
      <c r="BK136" s="947"/>
      <c r="BL136" s="947"/>
      <c r="BM136" s="947"/>
      <c r="BN136" s="947"/>
      <c r="BO136" s="947"/>
      <c r="BP136" s="947"/>
      <c r="BQ136" s="947"/>
      <c r="BR136" s="947"/>
      <c r="BS136" s="947"/>
      <c r="BT136" s="947"/>
      <c r="BU136" s="947"/>
      <c r="BV136" s="947"/>
      <c r="BW136" s="947"/>
      <c r="BX136" s="947"/>
      <c r="BY136" s="947"/>
      <c r="BZ136" s="947"/>
      <c r="CA136" s="949"/>
      <c r="CB136" s="949"/>
      <c r="CC136" s="949"/>
      <c r="CD136" s="949"/>
      <c r="CE136" s="949"/>
      <c r="CF136" s="949"/>
      <c r="CG136" s="949"/>
      <c r="CH136" s="949"/>
      <c r="CI136" s="949"/>
      <c r="CJ136" s="949"/>
      <c r="CK136" s="949"/>
      <c r="CL136" s="949"/>
      <c r="CM136" s="949"/>
      <c r="CN136" s="949"/>
      <c r="CO136" s="949"/>
      <c r="CP136" s="949"/>
      <c r="CQ136" s="949"/>
      <c r="CR136" s="950"/>
      <c r="CS136" s="4">
        <f t="shared" si="3"/>
        <v>0</v>
      </c>
      <c r="CT136" s="4"/>
      <c r="CU136" s="4"/>
      <c r="CV136" s="4"/>
      <c r="CW136" s="4"/>
      <c r="CX136" s="4"/>
      <c r="CY136" s="4"/>
      <c r="CZ136" s="4"/>
    </row>
    <row r="137" spans="1:104" s="3" customFormat="1" ht="32.1" customHeight="1" x14ac:dyDescent="0.2">
      <c r="A137" s="4"/>
      <c r="B137" s="4"/>
      <c r="C137" s="4"/>
      <c r="E137" s="1476"/>
      <c r="F137" s="1477"/>
      <c r="G137" s="1478"/>
      <c r="H137" s="1499" t="s">
        <v>217</v>
      </c>
      <c r="I137" s="1500"/>
      <c r="J137" s="1500"/>
      <c r="K137" s="1500"/>
      <c r="L137" s="1500"/>
      <c r="M137" s="1500"/>
      <c r="N137" s="1500"/>
      <c r="O137" s="1500"/>
      <c r="P137" s="1500"/>
      <c r="Q137" s="1500"/>
      <c r="R137" s="1500"/>
      <c r="S137" s="1500"/>
      <c r="T137" s="1500"/>
      <c r="U137" s="1500"/>
      <c r="V137" s="1500"/>
      <c r="W137" s="1500"/>
      <c r="X137" s="1501"/>
      <c r="Y137" s="947" t="str">
        <f t="shared" si="2"/>
        <v/>
      </c>
      <c r="Z137" s="947"/>
      <c r="AA137" s="947"/>
      <c r="AB137" s="947"/>
      <c r="AC137" s="947"/>
      <c r="AD137" s="947"/>
      <c r="AE137" s="947"/>
      <c r="AF137" s="947"/>
      <c r="AG137" s="947"/>
      <c r="AH137" s="947"/>
      <c r="AI137" s="947"/>
      <c r="AJ137" s="947"/>
      <c r="AK137" s="947"/>
      <c r="AL137" s="947"/>
      <c r="AM137" s="947"/>
      <c r="AN137" s="947"/>
      <c r="AO137" s="947"/>
      <c r="AP137" s="947"/>
      <c r="AQ137" s="948"/>
      <c r="AR137" s="948"/>
      <c r="AS137" s="948"/>
      <c r="AT137" s="948"/>
      <c r="AU137" s="948"/>
      <c r="AV137" s="948"/>
      <c r="AW137" s="948"/>
      <c r="AX137" s="948"/>
      <c r="AY137" s="948"/>
      <c r="AZ137" s="948"/>
      <c r="BA137" s="948"/>
      <c r="BB137" s="948"/>
      <c r="BC137" s="948"/>
      <c r="BD137" s="948"/>
      <c r="BE137" s="948"/>
      <c r="BF137" s="948"/>
      <c r="BG137" s="948"/>
      <c r="BH137" s="948"/>
      <c r="BI137" s="947" t="str">
        <f>IF(作業３!E383+作業３!E388=0,"",作業３!E383+作業３!E388)</f>
        <v/>
      </c>
      <c r="BJ137" s="947"/>
      <c r="BK137" s="947"/>
      <c r="BL137" s="947"/>
      <c r="BM137" s="947"/>
      <c r="BN137" s="947"/>
      <c r="BO137" s="947"/>
      <c r="BP137" s="947"/>
      <c r="BQ137" s="947"/>
      <c r="BR137" s="947"/>
      <c r="BS137" s="947"/>
      <c r="BT137" s="947"/>
      <c r="BU137" s="947"/>
      <c r="BV137" s="947"/>
      <c r="BW137" s="947"/>
      <c r="BX137" s="947"/>
      <c r="BY137" s="947"/>
      <c r="BZ137" s="947"/>
      <c r="CA137" s="949"/>
      <c r="CB137" s="949"/>
      <c r="CC137" s="949"/>
      <c r="CD137" s="949"/>
      <c r="CE137" s="949"/>
      <c r="CF137" s="949"/>
      <c r="CG137" s="949"/>
      <c r="CH137" s="949"/>
      <c r="CI137" s="949"/>
      <c r="CJ137" s="949"/>
      <c r="CK137" s="949"/>
      <c r="CL137" s="949"/>
      <c r="CM137" s="949"/>
      <c r="CN137" s="949"/>
      <c r="CO137" s="949"/>
      <c r="CP137" s="949"/>
      <c r="CQ137" s="949"/>
      <c r="CR137" s="950"/>
      <c r="CS137" s="4">
        <f t="shared" si="3"/>
        <v>0</v>
      </c>
      <c r="CT137" s="4"/>
      <c r="CU137" s="4"/>
      <c r="CV137" s="4"/>
      <c r="CW137" s="4"/>
      <c r="CX137" s="4"/>
      <c r="CY137" s="4"/>
      <c r="CZ137" s="4"/>
    </row>
    <row r="138" spans="1:104" s="3" customFormat="1" ht="32.1" customHeight="1" thickBot="1" x14ac:dyDescent="0.25">
      <c r="A138" s="4"/>
      <c r="B138" s="4"/>
      <c r="C138" s="4"/>
      <c r="E138" s="1479"/>
      <c r="F138" s="1480"/>
      <c r="G138" s="1481"/>
      <c r="H138" s="1485" t="s">
        <v>218</v>
      </c>
      <c r="I138" s="1486"/>
      <c r="J138" s="1486"/>
      <c r="K138" s="1486"/>
      <c r="L138" s="1486"/>
      <c r="M138" s="1486"/>
      <c r="N138" s="1486"/>
      <c r="O138" s="1486"/>
      <c r="P138" s="1486"/>
      <c r="Q138" s="1486"/>
      <c r="R138" s="1486"/>
      <c r="S138" s="1486"/>
      <c r="T138" s="1486"/>
      <c r="U138" s="1486"/>
      <c r="V138" s="1486"/>
      <c r="W138" s="1486"/>
      <c r="X138" s="1487"/>
      <c r="Y138" s="951"/>
      <c r="Z138" s="951"/>
      <c r="AA138" s="951"/>
      <c r="AB138" s="951"/>
      <c r="AC138" s="951"/>
      <c r="AD138" s="951"/>
      <c r="AE138" s="951"/>
      <c r="AF138" s="951"/>
      <c r="AG138" s="951"/>
      <c r="AH138" s="951"/>
      <c r="AI138" s="951"/>
      <c r="AJ138" s="951"/>
      <c r="AK138" s="951"/>
      <c r="AL138" s="951"/>
      <c r="AM138" s="951"/>
      <c r="AN138" s="951"/>
      <c r="AO138" s="951"/>
      <c r="AP138" s="951"/>
      <c r="AQ138" s="952"/>
      <c r="AR138" s="952"/>
      <c r="AS138" s="952"/>
      <c r="AT138" s="952"/>
      <c r="AU138" s="952"/>
      <c r="AV138" s="952"/>
      <c r="AW138" s="952"/>
      <c r="AX138" s="952"/>
      <c r="AY138" s="952"/>
      <c r="AZ138" s="952"/>
      <c r="BA138" s="952"/>
      <c r="BB138" s="952"/>
      <c r="BC138" s="952"/>
      <c r="BD138" s="952"/>
      <c r="BE138" s="952"/>
      <c r="BF138" s="952"/>
      <c r="BG138" s="952"/>
      <c r="BH138" s="952"/>
      <c r="BI138" s="951"/>
      <c r="BJ138" s="951"/>
      <c r="BK138" s="951"/>
      <c r="BL138" s="951"/>
      <c r="BM138" s="951"/>
      <c r="BN138" s="951"/>
      <c r="BO138" s="951"/>
      <c r="BP138" s="951"/>
      <c r="BQ138" s="951"/>
      <c r="BR138" s="951"/>
      <c r="BS138" s="951"/>
      <c r="BT138" s="951"/>
      <c r="BU138" s="951"/>
      <c r="BV138" s="951"/>
      <c r="BW138" s="951"/>
      <c r="BX138" s="951"/>
      <c r="BY138" s="951"/>
      <c r="BZ138" s="951"/>
      <c r="CA138" s="953"/>
      <c r="CB138" s="953"/>
      <c r="CC138" s="953"/>
      <c r="CD138" s="953"/>
      <c r="CE138" s="953"/>
      <c r="CF138" s="953"/>
      <c r="CG138" s="953"/>
      <c r="CH138" s="953"/>
      <c r="CI138" s="953"/>
      <c r="CJ138" s="953"/>
      <c r="CK138" s="953"/>
      <c r="CL138" s="953"/>
      <c r="CM138" s="953"/>
      <c r="CN138" s="953"/>
      <c r="CO138" s="953"/>
      <c r="CP138" s="953"/>
      <c r="CQ138" s="953"/>
      <c r="CR138" s="954"/>
      <c r="CS138" s="4"/>
      <c r="CT138" s="4"/>
      <c r="CU138" s="4"/>
      <c r="CV138" s="4"/>
      <c r="CW138" s="4"/>
      <c r="CX138" s="4"/>
      <c r="CY138" s="4"/>
      <c r="CZ138" s="4"/>
    </row>
    <row r="139" spans="1:104" s="3" customFormat="1" ht="35.1" customHeight="1" thickBot="1" x14ac:dyDescent="0.25">
      <c r="A139" s="4"/>
      <c r="B139" s="4"/>
      <c r="C139" s="4"/>
      <c r="E139" s="1376" t="s">
        <v>160</v>
      </c>
      <c r="F139" s="1377"/>
      <c r="G139" s="1377"/>
      <c r="H139" s="1377"/>
      <c r="I139" s="1377"/>
      <c r="J139" s="1377"/>
      <c r="K139" s="1377"/>
      <c r="L139" s="1377"/>
      <c r="M139" s="1377"/>
      <c r="N139" s="1377"/>
      <c r="O139" s="1377"/>
      <c r="P139" s="1377"/>
      <c r="Q139" s="1377"/>
      <c r="R139" s="1377"/>
      <c r="S139" s="1377"/>
      <c r="T139" s="1377"/>
      <c r="U139" s="1377"/>
      <c r="V139" s="1377"/>
      <c r="W139" s="1377"/>
      <c r="X139" s="1378"/>
      <c r="Y139" s="923" t="str">
        <f t="shared" ref="Y139:Y144" si="4">IF(BI139="","",BI139)</f>
        <v/>
      </c>
      <c r="Z139" s="923"/>
      <c r="AA139" s="923"/>
      <c r="AB139" s="923"/>
      <c r="AC139" s="923"/>
      <c r="AD139" s="923"/>
      <c r="AE139" s="923"/>
      <c r="AF139" s="923"/>
      <c r="AG139" s="923"/>
      <c r="AH139" s="923"/>
      <c r="AI139" s="923"/>
      <c r="AJ139" s="923"/>
      <c r="AK139" s="923"/>
      <c r="AL139" s="923"/>
      <c r="AM139" s="923"/>
      <c r="AN139" s="923"/>
      <c r="AO139" s="923"/>
      <c r="AP139" s="923"/>
      <c r="AQ139" s="924"/>
      <c r="AR139" s="924"/>
      <c r="AS139" s="924"/>
      <c r="AT139" s="924"/>
      <c r="AU139" s="924"/>
      <c r="AV139" s="924"/>
      <c r="AW139" s="924"/>
      <c r="AX139" s="924"/>
      <c r="AY139" s="924"/>
      <c r="AZ139" s="924"/>
      <c r="BA139" s="924"/>
      <c r="BB139" s="924"/>
      <c r="BC139" s="924"/>
      <c r="BD139" s="924"/>
      <c r="BE139" s="924"/>
      <c r="BF139" s="924"/>
      <c r="BG139" s="924"/>
      <c r="BH139" s="924"/>
      <c r="BI139" s="923" t="str">
        <f>IF(作業３!E387+作業３!E390+作業３!E395+作業３!E401+作業３!E405+作業３!E406+作業３!E408=0,"",作業３!E387+作業３!E390+作業３!E395+作業３!E401+作業３!E405+作業３!E406+作業３!E408)</f>
        <v/>
      </c>
      <c r="BJ139" s="923"/>
      <c r="BK139" s="923"/>
      <c r="BL139" s="923"/>
      <c r="BM139" s="923"/>
      <c r="BN139" s="923"/>
      <c r="BO139" s="923"/>
      <c r="BP139" s="923"/>
      <c r="BQ139" s="923"/>
      <c r="BR139" s="923"/>
      <c r="BS139" s="923"/>
      <c r="BT139" s="923"/>
      <c r="BU139" s="923"/>
      <c r="BV139" s="923"/>
      <c r="BW139" s="923"/>
      <c r="BX139" s="923"/>
      <c r="BY139" s="923"/>
      <c r="BZ139" s="923"/>
      <c r="CA139" s="899"/>
      <c r="CB139" s="899"/>
      <c r="CC139" s="899"/>
      <c r="CD139" s="899"/>
      <c r="CE139" s="899"/>
      <c r="CF139" s="899"/>
      <c r="CG139" s="899"/>
      <c r="CH139" s="899"/>
      <c r="CI139" s="899"/>
      <c r="CJ139" s="899"/>
      <c r="CK139" s="899"/>
      <c r="CL139" s="899"/>
      <c r="CM139" s="899"/>
      <c r="CN139" s="899"/>
      <c r="CO139" s="899"/>
      <c r="CP139" s="899"/>
      <c r="CQ139" s="899"/>
      <c r="CR139" s="900"/>
      <c r="CS139" s="4">
        <f>IF(BI139="",0,BI139)</f>
        <v>0</v>
      </c>
      <c r="CT139" s="4"/>
      <c r="CU139" s="4"/>
      <c r="CV139" s="4"/>
      <c r="CW139" s="4"/>
      <c r="CX139" s="4"/>
      <c r="CY139" s="4"/>
      <c r="CZ139" s="4"/>
    </row>
    <row r="140" spans="1:104" s="3" customFormat="1" ht="35.1" customHeight="1" thickBot="1" x14ac:dyDescent="0.25">
      <c r="A140" s="4"/>
      <c r="B140" s="4"/>
      <c r="C140" s="4"/>
      <c r="E140" s="1376" t="s">
        <v>161</v>
      </c>
      <c r="F140" s="1377"/>
      <c r="G140" s="1377"/>
      <c r="H140" s="1377"/>
      <c r="I140" s="1377"/>
      <c r="J140" s="1377"/>
      <c r="K140" s="1377"/>
      <c r="L140" s="1377"/>
      <c r="M140" s="1377"/>
      <c r="N140" s="1377"/>
      <c r="O140" s="1377"/>
      <c r="P140" s="1377"/>
      <c r="Q140" s="1377"/>
      <c r="R140" s="1377"/>
      <c r="S140" s="1377"/>
      <c r="T140" s="1377"/>
      <c r="U140" s="1377"/>
      <c r="V140" s="1377"/>
      <c r="W140" s="1377"/>
      <c r="X140" s="1378"/>
      <c r="Y140" s="923" t="str">
        <f t="shared" si="4"/>
        <v/>
      </c>
      <c r="Z140" s="923"/>
      <c r="AA140" s="923"/>
      <c r="AB140" s="923"/>
      <c r="AC140" s="923"/>
      <c r="AD140" s="923"/>
      <c r="AE140" s="923"/>
      <c r="AF140" s="923"/>
      <c r="AG140" s="923"/>
      <c r="AH140" s="923"/>
      <c r="AI140" s="923"/>
      <c r="AJ140" s="923"/>
      <c r="AK140" s="923"/>
      <c r="AL140" s="923"/>
      <c r="AM140" s="923"/>
      <c r="AN140" s="923"/>
      <c r="AO140" s="923"/>
      <c r="AP140" s="923"/>
      <c r="AQ140" s="924"/>
      <c r="AR140" s="924"/>
      <c r="AS140" s="924"/>
      <c r="AT140" s="924"/>
      <c r="AU140" s="924"/>
      <c r="AV140" s="924"/>
      <c r="AW140" s="924"/>
      <c r="AX140" s="924"/>
      <c r="AY140" s="924"/>
      <c r="AZ140" s="924"/>
      <c r="BA140" s="924"/>
      <c r="BB140" s="924"/>
      <c r="BC140" s="924"/>
      <c r="BD140" s="924"/>
      <c r="BE140" s="924"/>
      <c r="BF140" s="924"/>
      <c r="BG140" s="924"/>
      <c r="BH140" s="924"/>
      <c r="BI140" s="923" t="str">
        <f>IF(作業３!E402+作業３!E403=0,"",作業３!E402+作業３!E403)</f>
        <v/>
      </c>
      <c r="BJ140" s="923"/>
      <c r="BK140" s="923"/>
      <c r="BL140" s="923"/>
      <c r="BM140" s="923"/>
      <c r="BN140" s="923"/>
      <c r="BO140" s="923"/>
      <c r="BP140" s="923"/>
      <c r="BQ140" s="923"/>
      <c r="BR140" s="923"/>
      <c r="BS140" s="923"/>
      <c r="BT140" s="923"/>
      <c r="BU140" s="923"/>
      <c r="BV140" s="923"/>
      <c r="BW140" s="923"/>
      <c r="BX140" s="923"/>
      <c r="BY140" s="923"/>
      <c r="BZ140" s="923"/>
      <c r="CA140" s="899"/>
      <c r="CB140" s="899"/>
      <c r="CC140" s="899"/>
      <c r="CD140" s="899"/>
      <c r="CE140" s="899"/>
      <c r="CF140" s="899"/>
      <c r="CG140" s="899"/>
      <c r="CH140" s="899"/>
      <c r="CI140" s="899"/>
      <c r="CJ140" s="899"/>
      <c r="CK140" s="899"/>
      <c r="CL140" s="899"/>
      <c r="CM140" s="899"/>
      <c r="CN140" s="899"/>
      <c r="CO140" s="899"/>
      <c r="CP140" s="899"/>
      <c r="CQ140" s="899"/>
      <c r="CR140" s="900"/>
      <c r="CS140" s="4">
        <f>IF(BI140="",0,BI140)</f>
        <v>0</v>
      </c>
      <c r="CT140" s="4"/>
      <c r="CU140" s="4"/>
      <c r="CV140" s="4"/>
      <c r="CW140" s="4"/>
      <c r="CX140" s="4"/>
      <c r="CY140" s="4"/>
      <c r="CZ140" s="4"/>
    </row>
    <row r="141" spans="1:104" s="3" customFormat="1" ht="35.1" customHeight="1" thickBot="1" x14ac:dyDescent="0.25">
      <c r="A141" s="4"/>
      <c r="B141" s="4"/>
      <c r="C141" s="4"/>
      <c r="E141" s="1376" t="s">
        <v>162</v>
      </c>
      <c r="F141" s="1377"/>
      <c r="G141" s="1377"/>
      <c r="H141" s="1377"/>
      <c r="I141" s="1377"/>
      <c r="J141" s="1377"/>
      <c r="K141" s="1377"/>
      <c r="L141" s="1377"/>
      <c r="M141" s="1377"/>
      <c r="N141" s="1377"/>
      <c r="O141" s="1377"/>
      <c r="P141" s="1377"/>
      <c r="Q141" s="1377"/>
      <c r="R141" s="1377"/>
      <c r="S141" s="1377"/>
      <c r="T141" s="1377"/>
      <c r="U141" s="1377"/>
      <c r="V141" s="1377"/>
      <c r="W141" s="1377"/>
      <c r="X141" s="1378"/>
      <c r="Y141" s="923" t="str">
        <f t="shared" si="4"/>
        <v/>
      </c>
      <c r="Z141" s="923"/>
      <c r="AA141" s="923"/>
      <c r="AB141" s="923"/>
      <c r="AC141" s="923"/>
      <c r="AD141" s="923"/>
      <c r="AE141" s="923"/>
      <c r="AF141" s="923"/>
      <c r="AG141" s="923"/>
      <c r="AH141" s="923"/>
      <c r="AI141" s="923"/>
      <c r="AJ141" s="923"/>
      <c r="AK141" s="923"/>
      <c r="AL141" s="923"/>
      <c r="AM141" s="923"/>
      <c r="AN141" s="923"/>
      <c r="AO141" s="923"/>
      <c r="AP141" s="923"/>
      <c r="AQ141" s="924"/>
      <c r="AR141" s="924"/>
      <c r="AS141" s="924"/>
      <c r="AT141" s="924"/>
      <c r="AU141" s="924"/>
      <c r="AV141" s="924"/>
      <c r="AW141" s="924"/>
      <c r="AX141" s="924"/>
      <c r="AY141" s="924"/>
      <c r="AZ141" s="924"/>
      <c r="BA141" s="924"/>
      <c r="BB141" s="924"/>
      <c r="BC141" s="924"/>
      <c r="BD141" s="924"/>
      <c r="BE141" s="924"/>
      <c r="BF141" s="924"/>
      <c r="BG141" s="924"/>
      <c r="BH141" s="924"/>
      <c r="BI141" s="923" t="str">
        <f>IF(作業３!E436+作業３!E437+作業３!E450+作業３!E468+作業３!E469+作業３!E470=0,"",作業３!E436+作業３!E437+作業３!E450+作業３!E468+作業３!E469+作業３!E470)</f>
        <v/>
      </c>
      <c r="BJ141" s="923"/>
      <c r="BK141" s="923"/>
      <c r="BL141" s="923"/>
      <c r="BM141" s="923"/>
      <c r="BN141" s="923"/>
      <c r="BO141" s="923"/>
      <c r="BP141" s="923"/>
      <c r="BQ141" s="923"/>
      <c r="BR141" s="923"/>
      <c r="BS141" s="923"/>
      <c r="BT141" s="923"/>
      <c r="BU141" s="923"/>
      <c r="BV141" s="923"/>
      <c r="BW141" s="923"/>
      <c r="BX141" s="923"/>
      <c r="BY141" s="923"/>
      <c r="BZ141" s="923"/>
      <c r="CA141" s="899"/>
      <c r="CB141" s="899"/>
      <c r="CC141" s="899"/>
      <c r="CD141" s="899"/>
      <c r="CE141" s="899"/>
      <c r="CF141" s="899"/>
      <c r="CG141" s="899"/>
      <c r="CH141" s="899"/>
      <c r="CI141" s="899"/>
      <c r="CJ141" s="899"/>
      <c r="CK141" s="899"/>
      <c r="CL141" s="899"/>
      <c r="CM141" s="899"/>
      <c r="CN141" s="899"/>
      <c r="CO141" s="899"/>
      <c r="CP141" s="899"/>
      <c r="CQ141" s="899"/>
      <c r="CR141" s="900"/>
      <c r="CS141" s="4">
        <f>IF(BI141="",0,BI141)</f>
        <v>0</v>
      </c>
      <c r="CT141" s="4"/>
      <c r="CU141" s="4"/>
      <c r="CV141" s="4"/>
      <c r="CW141" s="4"/>
      <c r="CX141" s="4"/>
      <c r="CY141" s="4"/>
      <c r="CZ141" s="4"/>
    </row>
    <row r="142" spans="1:104" s="3" customFormat="1" ht="39.9" customHeight="1" x14ac:dyDescent="0.2">
      <c r="A142" s="4"/>
      <c r="B142" s="4"/>
      <c r="C142" s="4"/>
      <c r="E142" s="1355" t="s">
        <v>163</v>
      </c>
      <c r="F142" s="1356"/>
      <c r="G142" s="1356"/>
      <c r="H142" s="1356"/>
      <c r="I142" s="1356"/>
      <c r="J142" s="1356"/>
      <c r="K142" s="1356"/>
      <c r="L142" s="1356"/>
      <c r="M142" s="1356"/>
      <c r="N142" s="1356"/>
      <c r="O142" s="1356"/>
      <c r="P142" s="1356"/>
      <c r="Q142" s="1356"/>
      <c r="R142" s="1356"/>
      <c r="S142" s="1356"/>
      <c r="T142" s="1356"/>
      <c r="U142" s="1356"/>
      <c r="V142" s="1356"/>
      <c r="W142" s="1356"/>
      <c r="X142" s="1357"/>
      <c r="Y142" s="928" t="str">
        <f t="shared" si="4"/>
        <v/>
      </c>
      <c r="Z142" s="928"/>
      <c r="AA142" s="928"/>
      <c r="AB142" s="928"/>
      <c r="AC142" s="928"/>
      <c r="AD142" s="928"/>
      <c r="AE142" s="928"/>
      <c r="AF142" s="928"/>
      <c r="AG142" s="928"/>
      <c r="AH142" s="928"/>
      <c r="AI142" s="928"/>
      <c r="AJ142" s="928"/>
      <c r="AK142" s="928"/>
      <c r="AL142" s="928"/>
      <c r="AM142" s="928"/>
      <c r="AN142" s="928"/>
      <c r="AO142" s="928"/>
      <c r="AP142" s="928"/>
      <c r="AQ142" s="929"/>
      <c r="AR142" s="929"/>
      <c r="AS142" s="929"/>
      <c r="AT142" s="929"/>
      <c r="AU142" s="929"/>
      <c r="AV142" s="929"/>
      <c r="AW142" s="929"/>
      <c r="AX142" s="929"/>
      <c r="AY142" s="929"/>
      <c r="AZ142" s="929"/>
      <c r="BA142" s="929"/>
      <c r="BB142" s="929"/>
      <c r="BC142" s="929"/>
      <c r="BD142" s="929"/>
      <c r="BE142" s="929"/>
      <c r="BF142" s="929"/>
      <c r="BG142" s="929"/>
      <c r="BH142" s="929"/>
      <c r="BI142" s="928" t="str">
        <f>IF(CS143+CS144+CS145+CS146=0,"",CS143+CS144+CS145+CS146)</f>
        <v/>
      </c>
      <c r="BJ142" s="928"/>
      <c r="BK142" s="928"/>
      <c r="BL142" s="928"/>
      <c r="BM142" s="928"/>
      <c r="BN142" s="928"/>
      <c r="BO142" s="928"/>
      <c r="BP142" s="928"/>
      <c r="BQ142" s="928"/>
      <c r="BR142" s="928"/>
      <c r="BS142" s="928"/>
      <c r="BT142" s="928"/>
      <c r="BU142" s="928"/>
      <c r="BV142" s="928"/>
      <c r="BW142" s="928"/>
      <c r="BX142" s="928"/>
      <c r="BY142" s="928"/>
      <c r="BZ142" s="928"/>
      <c r="CA142" s="930"/>
      <c r="CB142" s="930"/>
      <c r="CC142" s="930"/>
      <c r="CD142" s="930"/>
      <c r="CE142" s="930"/>
      <c r="CF142" s="930"/>
      <c r="CG142" s="930"/>
      <c r="CH142" s="930"/>
      <c r="CI142" s="930"/>
      <c r="CJ142" s="930"/>
      <c r="CK142" s="930"/>
      <c r="CL142" s="930"/>
      <c r="CM142" s="930"/>
      <c r="CN142" s="930"/>
      <c r="CO142" s="930"/>
      <c r="CP142" s="930"/>
      <c r="CQ142" s="930"/>
      <c r="CR142" s="931"/>
      <c r="CS142" s="4"/>
      <c r="CT142" s="4"/>
      <c r="CU142" s="4"/>
      <c r="CV142" s="4"/>
      <c r="CW142" s="4"/>
      <c r="CX142" s="4"/>
      <c r="CY142" s="4"/>
      <c r="CZ142" s="4"/>
    </row>
    <row r="143" spans="1:104" s="3" customFormat="1" ht="32.1" customHeight="1" x14ac:dyDescent="0.2">
      <c r="A143" s="4"/>
      <c r="B143" s="4"/>
      <c r="C143" s="4"/>
      <c r="E143" s="1473" t="s">
        <v>212</v>
      </c>
      <c r="F143" s="1474"/>
      <c r="G143" s="1475"/>
      <c r="H143" s="1482" t="s">
        <v>219</v>
      </c>
      <c r="I143" s="1483"/>
      <c r="J143" s="1483"/>
      <c r="K143" s="1483"/>
      <c r="L143" s="1483"/>
      <c r="M143" s="1483"/>
      <c r="N143" s="1483"/>
      <c r="O143" s="1483"/>
      <c r="P143" s="1483"/>
      <c r="Q143" s="1483"/>
      <c r="R143" s="1483"/>
      <c r="S143" s="1483"/>
      <c r="T143" s="1483"/>
      <c r="U143" s="1483"/>
      <c r="V143" s="1483"/>
      <c r="W143" s="1483"/>
      <c r="X143" s="1484"/>
      <c r="Y143" s="920" t="str">
        <f t="shared" si="4"/>
        <v/>
      </c>
      <c r="Z143" s="920"/>
      <c r="AA143" s="920"/>
      <c r="AB143" s="920"/>
      <c r="AC143" s="920"/>
      <c r="AD143" s="920"/>
      <c r="AE143" s="920"/>
      <c r="AF143" s="920"/>
      <c r="AG143" s="920"/>
      <c r="AH143" s="920"/>
      <c r="AI143" s="920"/>
      <c r="AJ143" s="920"/>
      <c r="AK143" s="920"/>
      <c r="AL143" s="920"/>
      <c r="AM143" s="920"/>
      <c r="AN143" s="920"/>
      <c r="AO143" s="920"/>
      <c r="AP143" s="920"/>
      <c r="AQ143" s="901"/>
      <c r="AR143" s="901"/>
      <c r="AS143" s="901"/>
      <c r="AT143" s="901"/>
      <c r="AU143" s="901"/>
      <c r="AV143" s="901"/>
      <c r="AW143" s="901"/>
      <c r="AX143" s="901"/>
      <c r="AY143" s="901"/>
      <c r="AZ143" s="901"/>
      <c r="BA143" s="901"/>
      <c r="BB143" s="901"/>
      <c r="BC143" s="901"/>
      <c r="BD143" s="901"/>
      <c r="BE143" s="901"/>
      <c r="BF143" s="901"/>
      <c r="BG143" s="901"/>
      <c r="BH143" s="901"/>
      <c r="BI143" s="920" t="str">
        <f>IF(作業３!E439=0,"",作業３!E439)</f>
        <v/>
      </c>
      <c r="BJ143" s="920"/>
      <c r="BK143" s="920"/>
      <c r="BL143" s="920"/>
      <c r="BM143" s="920"/>
      <c r="BN143" s="920"/>
      <c r="BO143" s="920"/>
      <c r="BP143" s="920"/>
      <c r="BQ143" s="920"/>
      <c r="BR143" s="920"/>
      <c r="BS143" s="920"/>
      <c r="BT143" s="920"/>
      <c r="BU143" s="920"/>
      <c r="BV143" s="920"/>
      <c r="BW143" s="920"/>
      <c r="BX143" s="920"/>
      <c r="BY143" s="920"/>
      <c r="BZ143" s="920"/>
      <c r="CA143" s="941"/>
      <c r="CB143" s="941"/>
      <c r="CC143" s="941"/>
      <c r="CD143" s="941"/>
      <c r="CE143" s="941"/>
      <c r="CF143" s="941"/>
      <c r="CG143" s="941"/>
      <c r="CH143" s="941"/>
      <c r="CI143" s="941"/>
      <c r="CJ143" s="941"/>
      <c r="CK143" s="941"/>
      <c r="CL143" s="941"/>
      <c r="CM143" s="941"/>
      <c r="CN143" s="941"/>
      <c r="CO143" s="941"/>
      <c r="CP143" s="941"/>
      <c r="CQ143" s="941"/>
      <c r="CR143" s="942"/>
      <c r="CS143" s="4">
        <f>IF(BI143="",0,BI143)</f>
        <v>0</v>
      </c>
      <c r="CT143" s="4"/>
      <c r="CU143" s="4"/>
      <c r="CV143" s="4"/>
      <c r="CW143" s="4"/>
      <c r="CX143" s="4"/>
      <c r="CY143" s="4"/>
      <c r="CZ143" s="4"/>
    </row>
    <row r="144" spans="1:104" s="3" customFormat="1" ht="32.1" customHeight="1" x14ac:dyDescent="0.2">
      <c r="A144" s="4"/>
      <c r="B144" s="4"/>
      <c r="C144" s="4"/>
      <c r="E144" s="1476"/>
      <c r="F144" s="1477"/>
      <c r="G144" s="1478"/>
      <c r="H144" s="1467" t="s">
        <v>220</v>
      </c>
      <c r="I144" s="1468"/>
      <c r="J144" s="1468"/>
      <c r="K144" s="1468"/>
      <c r="L144" s="1468"/>
      <c r="M144" s="1468"/>
      <c r="N144" s="1468"/>
      <c r="O144" s="1468"/>
      <c r="P144" s="1468"/>
      <c r="Q144" s="1468"/>
      <c r="R144" s="1468"/>
      <c r="S144" s="1468"/>
      <c r="T144" s="1468"/>
      <c r="U144" s="1468"/>
      <c r="V144" s="1468"/>
      <c r="W144" s="1468"/>
      <c r="X144" s="1469"/>
      <c r="Y144" s="943" t="str">
        <f t="shared" si="4"/>
        <v/>
      </c>
      <c r="Z144" s="943"/>
      <c r="AA144" s="943"/>
      <c r="AB144" s="943"/>
      <c r="AC144" s="943"/>
      <c r="AD144" s="943"/>
      <c r="AE144" s="943"/>
      <c r="AF144" s="943"/>
      <c r="AG144" s="943"/>
      <c r="AH144" s="943"/>
      <c r="AI144" s="943"/>
      <c r="AJ144" s="943"/>
      <c r="AK144" s="943"/>
      <c r="AL144" s="943"/>
      <c r="AM144" s="943"/>
      <c r="AN144" s="943"/>
      <c r="AO144" s="943"/>
      <c r="AP144" s="943"/>
      <c r="AQ144" s="944"/>
      <c r="AR144" s="944"/>
      <c r="AS144" s="944"/>
      <c r="AT144" s="944"/>
      <c r="AU144" s="944"/>
      <c r="AV144" s="944"/>
      <c r="AW144" s="944"/>
      <c r="AX144" s="944"/>
      <c r="AY144" s="944"/>
      <c r="AZ144" s="944"/>
      <c r="BA144" s="944"/>
      <c r="BB144" s="944"/>
      <c r="BC144" s="944"/>
      <c r="BD144" s="944"/>
      <c r="BE144" s="944"/>
      <c r="BF144" s="944"/>
      <c r="BG144" s="944"/>
      <c r="BH144" s="944"/>
      <c r="BI144" s="943" t="str">
        <f>IF(作業３!E440=0,"",作業３!E440)</f>
        <v/>
      </c>
      <c r="BJ144" s="943"/>
      <c r="BK144" s="943"/>
      <c r="BL144" s="943"/>
      <c r="BM144" s="943"/>
      <c r="BN144" s="943"/>
      <c r="BO144" s="943"/>
      <c r="BP144" s="943"/>
      <c r="BQ144" s="943"/>
      <c r="BR144" s="943"/>
      <c r="BS144" s="943"/>
      <c r="BT144" s="943"/>
      <c r="BU144" s="943"/>
      <c r="BV144" s="943"/>
      <c r="BW144" s="943"/>
      <c r="BX144" s="943"/>
      <c r="BY144" s="943"/>
      <c r="BZ144" s="943"/>
      <c r="CA144" s="945"/>
      <c r="CB144" s="945"/>
      <c r="CC144" s="945"/>
      <c r="CD144" s="945"/>
      <c r="CE144" s="945"/>
      <c r="CF144" s="945"/>
      <c r="CG144" s="945"/>
      <c r="CH144" s="945"/>
      <c r="CI144" s="945"/>
      <c r="CJ144" s="945"/>
      <c r="CK144" s="945"/>
      <c r="CL144" s="945"/>
      <c r="CM144" s="945"/>
      <c r="CN144" s="945"/>
      <c r="CO144" s="945"/>
      <c r="CP144" s="945"/>
      <c r="CQ144" s="945"/>
      <c r="CR144" s="946"/>
      <c r="CS144" s="4">
        <f>IF(BI144="",0,BI144)</f>
        <v>0</v>
      </c>
      <c r="CT144" s="4"/>
      <c r="CU144" s="4"/>
      <c r="CV144" s="4"/>
      <c r="CW144" s="4"/>
      <c r="CX144" s="4"/>
      <c r="CY144" s="4"/>
      <c r="CZ144" s="4"/>
    </row>
    <row r="145" spans="1:104" s="3" customFormat="1" ht="32.1" customHeight="1" x14ac:dyDescent="0.2">
      <c r="A145" s="4"/>
      <c r="B145" s="4"/>
      <c r="C145" s="4"/>
      <c r="E145" s="1476"/>
      <c r="F145" s="1477"/>
      <c r="G145" s="1478"/>
      <c r="H145" s="1467" t="s">
        <v>221</v>
      </c>
      <c r="I145" s="1468"/>
      <c r="J145" s="1468"/>
      <c r="K145" s="1468"/>
      <c r="L145" s="1468"/>
      <c r="M145" s="1468"/>
      <c r="N145" s="1468"/>
      <c r="O145" s="1468"/>
      <c r="P145" s="1468"/>
      <c r="Q145" s="1468"/>
      <c r="R145" s="1468"/>
      <c r="S145" s="1468"/>
      <c r="T145" s="1468"/>
      <c r="U145" s="1468"/>
      <c r="V145" s="1468"/>
      <c r="W145" s="1468"/>
      <c r="X145" s="1469"/>
      <c r="Y145" s="943" t="str">
        <f t="shared" ref="Y145" si="5">IF(BI145="","",BI145)</f>
        <v/>
      </c>
      <c r="Z145" s="943"/>
      <c r="AA145" s="943"/>
      <c r="AB145" s="943"/>
      <c r="AC145" s="943"/>
      <c r="AD145" s="943"/>
      <c r="AE145" s="943"/>
      <c r="AF145" s="943"/>
      <c r="AG145" s="943"/>
      <c r="AH145" s="943"/>
      <c r="AI145" s="943"/>
      <c r="AJ145" s="943"/>
      <c r="AK145" s="943"/>
      <c r="AL145" s="943"/>
      <c r="AM145" s="943"/>
      <c r="AN145" s="943"/>
      <c r="AO145" s="943"/>
      <c r="AP145" s="943"/>
      <c r="AQ145" s="944"/>
      <c r="AR145" s="944"/>
      <c r="AS145" s="944"/>
      <c r="AT145" s="944"/>
      <c r="AU145" s="944"/>
      <c r="AV145" s="944"/>
      <c r="AW145" s="944"/>
      <c r="AX145" s="944"/>
      <c r="AY145" s="944"/>
      <c r="AZ145" s="944"/>
      <c r="BA145" s="944"/>
      <c r="BB145" s="944"/>
      <c r="BC145" s="944"/>
      <c r="BD145" s="944"/>
      <c r="BE145" s="944"/>
      <c r="BF145" s="944"/>
      <c r="BG145" s="944"/>
      <c r="BH145" s="944"/>
      <c r="BI145" s="943" t="str">
        <f>IF(作業３!E447=0,"",作業３!E447)</f>
        <v/>
      </c>
      <c r="BJ145" s="943"/>
      <c r="BK145" s="943"/>
      <c r="BL145" s="943"/>
      <c r="BM145" s="943"/>
      <c r="BN145" s="943"/>
      <c r="BO145" s="943"/>
      <c r="BP145" s="943"/>
      <c r="BQ145" s="943"/>
      <c r="BR145" s="943"/>
      <c r="BS145" s="943"/>
      <c r="BT145" s="943"/>
      <c r="BU145" s="943"/>
      <c r="BV145" s="943"/>
      <c r="BW145" s="943"/>
      <c r="BX145" s="943"/>
      <c r="BY145" s="943"/>
      <c r="BZ145" s="943"/>
      <c r="CA145" s="945"/>
      <c r="CB145" s="945"/>
      <c r="CC145" s="945"/>
      <c r="CD145" s="945"/>
      <c r="CE145" s="945"/>
      <c r="CF145" s="945"/>
      <c r="CG145" s="945"/>
      <c r="CH145" s="945"/>
      <c r="CI145" s="945"/>
      <c r="CJ145" s="945"/>
      <c r="CK145" s="945"/>
      <c r="CL145" s="945"/>
      <c r="CM145" s="945"/>
      <c r="CN145" s="945"/>
      <c r="CO145" s="945"/>
      <c r="CP145" s="945"/>
      <c r="CQ145" s="945"/>
      <c r="CR145" s="946"/>
      <c r="CS145" s="4">
        <f>IF(BI145="",0,BI145)</f>
        <v>0</v>
      </c>
      <c r="CT145" s="4"/>
      <c r="CU145" s="4"/>
      <c r="CV145" s="4"/>
      <c r="CW145" s="4"/>
      <c r="CX145" s="4"/>
      <c r="CY145" s="4"/>
      <c r="CZ145" s="4"/>
    </row>
    <row r="146" spans="1:104" s="3" customFormat="1" ht="32.1" customHeight="1" thickBot="1" x14ac:dyDescent="0.25">
      <c r="A146" s="4"/>
      <c r="B146" s="4"/>
      <c r="C146" s="4"/>
      <c r="E146" s="1479"/>
      <c r="F146" s="1480"/>
      <c r="G146" s="1481"/>
      <c r="H146" s="1470" t="s">
        <v>222</v>
      </c>
      <c r="I146" s="1471"/>
      <c r="J146" s="1471"/>
      <c r="K146" s="1471"/>
      <c r="L146" s="1471"/>
      <c r="M146" s="1471"/>
      <c r="N146" s="1471"/>
      <c r="O146" s="1471"/>
      <c r="P146" s="1471"/>
      <c r="Q146" s="1471"/>
      <c r="R146" s="1471"/>
      <c r="S146" s="1471"/>
      <c r="T146" s="1471"/>
      <c r="U146" s="1471"/>
      <c r="V146" s="1471"/>
      <c r="W146" s="1471"/>
      <c r="X146" s="1472"/>
      <c r="Y146" s="921" t="str">
        <f t="shared" ref="Y146:Y150" si="6">IF(BI146="","",BI146)</f>
        <v/>
      </c>
      <c r="Z146" s="921"/>
      <c r="AA146" s="921"/>
      <c r="AB146" s="921"/>
      <c r="AC146" s="921"/>
      <c r="AD146" s="921"/>
      <c r="AE146" s="921"/>
      <c r="AF146" s="921"/>
      <c r="AG146" s="921"/>
      <c r="AH146" s="921"/>
      <c r="AI146" s="921"/>
      <c r="AJ146" s="921"/>
      <c r="AK146" s="921"/>
      <c r="AL146" s="921"/>
      <c r="AM146" s="921"/>
      <c r="AN146" s="921"/>
      <c r="AO146" s="921"/>
      <c r="AP146" s="921"/>
      <c r="AQ146" s="922"/>
      <c r="AR146" s="922"/>
      <c r="AS146" s="922"/>
      <c r="AT146" s="922"/>
      <c r="AU146" s="922"/>
      <c r="AV146" s="922"/>
      <c r="AW146" s="922"/>
      <c r="AX146" s="922"/>
      <c r="AY146" s="922"/>
      <c r="AZ146" s="922"/>
      <c r="BA146" s="922"/>
      <c r="BB146" s="922"/>
      <c r="BC146" s="922"/>
      <c r="BD146" s="922"/>
      <c r="BE146" s="922"/>
      <c r="BF146" s="922"/>
      <c r="BG146" s="922"/>
      <c r="BH146" s="922"/>
      <c r="BI146" s="921" t="str">
        <f>IF(作業３!E453=0,"",作業３!E453)</f>
        <v/>
      </c>
      <c r="BJ146" s="921"/>
      <c r="BK146" s="921"/>
      <c r="BL146" s="921"/>
      <c r="BM146" s="921"/>
      <c r="BN146" s="921"/>
      <c r="BO146" s="921"/>
      <c r="BP146" s="921"/>
      <c r="BQ146" s="921"/>
      <c r="BR146" s="921"/>
      <c r="BS146" s="921"/>
      <c r="BT146" s="921"/>
      <c r="BU146" s="921"/>
      <c r="BV146" s="921"/>
      <c r="BW146" s="921"/>
      <c r="BX146" s="921"/>
      <c r="BY146" s="921"/>
      <c r="BZ146" s="921"/>
      <c r="CA146" s="1289"/>
      <c r="CB146" s="1289"/>
      <c r="CC146" s="1289"/>
      <c r="CD146" s="1289"/>
      <c r="CE146" s="1289"/>
      <c r="CF146" s="1289"/>
      <c r="CG146" s="1289"/>
      <c r="CH146" s="1289"/>
      <c r="CI146" s="1289"/>
      <c r="CJ146" s="1289"/>
      <c r="CK146" s="1289"/>
      <c r="CL146" s="1289"/>
      <c r="CM146" s="1289"/>
      <c r="CN146" s="1289"/>
      <c r="CO146" s="1289"/>
      <c r="CP146" s="1289"/>
      <c r="CQ146" s="1289"/>
      <c r="CR146" s="1290"/>
      <c r="CS146" s="4">
        <f>IF(BI146="",0,BI146)</f>
        <v>0</v>
      </c>
      <c r="CT146" s="4"/>
      <c r="CU146" s="4"/>
      <c r="CV146" s="4"/>
      <c r="CW146" s="4"/>
      <c r="CX146" s="4"/>
      <c r="CY146" s="4"/>
      <c r="CZ146" s="4"/>
    </row>
    <row r="147" spans="1:104" s="3" customFormat="1" ht="39.9" customHeight="1" x14ac:dyDescent="0.2">
      <c r="A147" s="4"/>
      <c r="B147" s="4"/>
      <c r="C147" s="4"/>
      <c r="E147" s="1355" t="s">
        <v>225</v>
      </c>
      <c r="F147" s="1356"/>
      <c r="G147" s="1356"/>
      <c r="H147" s="1356"/>
      <c r="I147" s="1356"/>
      <c r="J147" s="1356"/>
      <c r="K147" s="1356"/>
      <c r="L147" s="1356"/>
      <c r="M147" s="1356"/>
      <c r="N147" s="1356"/>
      <c r="O147" s="1356"/>
      <c r="P147" s="1356"/>
      <c r="Q147" s="1356"/>
      <c r="R147" s="1356"/>
      <c r="S147" s="1356"/>
      <c r="T147" s="1356"/>
      <c r="U147" s="1356"/>
      <c r="V147" s="1356"/>
      <c r="W147" s="1356"/>
      <c r="X147" s="1357"/>
      <c r="Y147" s="928" t="str">
        <f t="shared" si="6"/>
        <v/>
      </c>
      <c r="Z147" s="928"/>
      <c r="AA147" s="928"/>
      <c r="AB147" s="928"/>
      <c r="AC147" s="928"/>
      <c r="AD147" s="928"/>
      <c r="AE147" s="928"/>
      <c r="AF147" s="928"/>
      <c r="AG147" s="928"/>
      <c r="AH147" s="928"/>
      <c r="AI147" s="928"/>
      <c r="AJ147" s="928"/>
      <c r="AK147" s="928"/>
      <c r="AL147" s="928"/>
      <c r="AM147" s="928"/>
      <c r="AN147" s="928"/>
      <c r="AO147" s="928"/>
      <c r="AP147" s="928"/>
      <c r="AQ147" s="929"/>
      <c r="AR147" s="929"/>
      <c r="AS147" s="929"/>
      <c r="AT147" s="929"/>
      <c r="AU147" s="929"/>
      <c r="AV147" s="929"/>
      <c r="AW147" s="929"/>
      <c r="AX147" s="929"/>
      <c r="AY147" s="929"/>
      <c r="AZ147" s="929"/>
      <c r="BA147" s="929"/>
      <c r="BB147" s="929"/>
      <c r="BC147" s="929"/>
      <c r="BD147" s="929"/>
      <c r="BE147" s="929"/>
      <c r="BF147" s="929"/>
      <c r="BG147" s="929"/>
      <c r="BH147" s="929"/>
      <c r="BI147" s="928" t="str">
        <f>IF(CS148+CS149+CS150=0,"",CS148+CS149+CS150)</f>
        <v/>
      </c>
      <c r="BJ147" s="928"/>
      <c r="BK147" s="928"/>
      <c r="BL147" s="928"/>
      <c r="BM147" s="928"/>
      <c r="BN147" s="928"/>
      <c r="BO147" s="928"/>
      <c r="BP147" s="928"/>
      <c r="BQ147" s="928"/>
      <c r="BR147" s="928"/>
      <c r="BS147" s="928"/>
      <c r="BT147" s="928"/>
      <c r="BU147" s="928"/>
      <c r="BV147" s="928"/>
      <c r="BW147" s="928"/>
      <c r="BX147" s="928"/>
      <c r="BY147" s="928"/>
      <c r="BZ147" s="928"/>
      <c r="CA147" s="930"/>
      <c r="CB147" s="930"/>
      <c r="CC147" s="930"/>
      <c r="CD147" s="930"/>
      <c r="CE147" s="930"/>
      <c r="CF147" s="930"/>
      <c r="CG147" s="930"/>
      <c r="CH147" s="930"/>
      <c r="CI147" s="930"/>
      <c r="CJ147" s="930"/>
      <c r="CK147" s="930"/>
      <c r="CL147" s="930"/>
      <c r="CM147" s="930"/>
      <c r="CN147" s="930"/>
      <c r="CO147" s="930"/>
      <c r="CP147" s="930"/>
      <c r="CQ147" s="930"/>
      <c r="CR147" s="931"/>
      <c r="CS147" s="4"/>
      <c r="CT147" s="4"/>
      <c r="CU147" s="4"/>
      <c r="CV147" s="4"/>
      <c r="CW147" s="4"/>
      <c r="CX147" s="4"/>
      <c r="CY147" s="4"/>
      <c r="CZ147" s="4"/>
    </row>
    <row r="148" spans="1:104" s="3" customFormat="1" ht="32.1" customHeight="1" x14ac:dyDescent="0.2">
      <c r="A148" s="4"/>
      <c r="B148" s="4"/>
      <c r="C148" s="4"/>
      <c r="E148" s="1473" t="s">
        <v>212</v>
      </c>
      <c r="F148" s="1474"/>
      <c r="G148" s="1475"/>
      <c r="H148" s="1482" t="s">
        <v>223</v>
      </c>
      <c r="I148" s="1483"/>
      <c r="J148" s="1483"/>
      <c r="K148" s="1483"/>
      <c r="L148" s="1483"/>
      <c r="M148" s="1483"/>
      <c r="N148" s="1483"/>
      <c r="O148" s="1483"/>
      <c r="P148" s="1483"/>
      <c r="Q148" s="1483"/>
      <c r="R148" s="1483"/>
      <c r="S148" s="1483"/>
      <c r="T148" s="1483"/>
      <c r="U148" s="1483"/>
      <c r="V148" s="1483"/>
      <c r="W148" s="1483"/>
      <c r="X148" s="1484"/>
      <c r="Y148" s="920" t="str">
        <f t="shared" si="6"/>
        <v/>
      </c>
      <c r="Z148" s="920"/>
      <c r="AA148" s="920"/>
      <c r="AB148" s="920"/>
      <c r="AC148" s="920"/>
      <c r="AD148" s="920"/>
      <c r="AE148" s="920"/>
      <c r="AF148" s="920"/>
      <c r="AG148" s="920"/>
      <c r="AH148" s="920"/>
      <c r="AI148" s="920"/>
      <c r="AJ148" s="920"/>
      <c r="AK148" s="920"/>
      <c r="AL148" s="920"/>
      <c r="AM148" s="920"/>
      <c r="AN148" s="920"/>
      <c r="AO148" s="920"/>
      <c r="AP148" s="920"/>
      <c r="AQ148" s="901"/>
      <c r="AR148" s="901"/>
      <c r="AS148" s="901"/>
      <c r="AT148" s="901"/>
      <c r="AU148" s="901"/>
      <c r="AV148" s="901"/>
      <c r="AW148" s="901"/>
      <c r="AX148" s="901"/>
      <c r="AY148" s="901"/>
      <c r="AZ148" s="901"/>
      <c r="BA148" s="901"/>
      <c r="BB148" s="901"/>
      <c r="BC148" s="901"/>
      <c r="BD148" s="901"/>
      <c r="BE148" s="901"/>
      <c r="BF148" s="901"/>
      <c r="BG148" s="901"/>
      <c r="BH148" s="901"/>
      <c r="BI148" s="920" t="str">
        <f>IF(作業３!E443=0,"",作業３!E443)</f>
        <v/>
      </c>
      <c r="BJ148" s="920"/>
      <c r="BK148" s="920"/>
      <c r="BL148" s="920"/>
      <c r="BM148" s="920"/>
      <c r="BN148" s="920"/>
      <c r="BO148" s="920"/>
      <c r="BP148" s="920"/>
      <c r="BQ148" s="920"/>
      <c r="BR148" s="920"/>
      <c r="BS148" s="920"/>
      <c r="BT148" s="920"/>
      <c r="BU148" s="920"/>
      <c r="BV148" s="920"/>
      <c r="BW148" s="920"/>
      <c r="BX148" s="920"/>
      <c r="BY148" s="920"/>
      <c r="BZ148" s="920"/>
      <c r="CA148" s="941"/>
      <c r="CB148" s="941"/>
      <c r="CC148" s="941"/>
      <c r="CD148" s="941"/>
      <c r="CE148" s="941"/>
      <c r="CF148" s="941"/>
      <c r="CG148" s="941"/>
      <c r="CH148" s="941"/>
      <c r="CI148" s="941"/>
      <c r="CJ148" s="941"/>
      <c r="CK148" s="941"/>
      <c r="CL148" s="941"/>
      <c r="CM148" s="941"/>
      <c r="CN148" s="941"/>
      <c r="CO148" s="941"/>
      <c r="CP148" s="941"/>
      <c r="CQ148" s="941"/>
      <c r="CR148" s="942"/>
      <c r="CS148" s="4">
        <f>IF(BI148="",0,BI148)</f>
        <v>0</v>
      </c>
      <c r="CT148" s="4"/>
      <c r="CU148" s="4"/>
      <c r="CV148" s="4"/>
      <c r="CW148" s="4"/>
      <c r="CX148" s="4"/>
      <c r="CY148" s="4"/>
      <c r="CZ148" s="4"/>
    </row>
    <row r="149" spans="1:104" s="3" customFormat="1" ht="32.1" customHeight="1" x14ac:dyDescent="0.2">
      <c r="A149" s="4"/>
      <c r="B149" s="4"/>
      <c r="C149" s="4"/>
      <c r="E149" s="1476"/>
      <c r="F149" s="1477"/>
      <c r="G149" s="1478"/>
      <c r="H149" s="1467" t="s">
        <v>224</v>
      </c>
      <c r="I149" s="1468"/>
      <c r="J149" s="1468"/>
      <c r="K149" s="1468"/>
      <c r="L149" s="1468"/>
      <c r="M149" s="1468"/>
      <c r="N149" s="1468"/>
      <c r="O149" s="1468"/>
      <c r="P149" s="1468"/>
      <c r="Q149" s="1468"/>
      <c r="R149" s="1468"/>
      <c r="S149" s="1468"/>
      <c r="T149" s="1468"/>
      <c r="U149" s="1468"/>
      <c r="V149" s="1468"/>
      <c r="W149" s="1468"/>
      <c r="X149" s="1469"/>
      <c r="Y149" s="943" t="str">
        <f t="shared" si="6"/>
        <v/>
      </c>
      <c r="Z149" s="943"/>
      <c r="AA149" s="943"/>
      <c r="AB149" s="943"/>
      <c r="AC149" s="943"/>
      <c r="AD149" s="943"/>
      <c r="AE149" s="943"/>
      <c r="AF149" s="943"/>
      <c r="AG149" s="943"/>
      <c r="AH149" s="943"/>
      <c r="AI149" s="943"/>
      <c r="AJ149" s="943"/>
      <c r="AK149" s="943"/>
      <c r="AL149" s="943"/>
      <c r="AM149" s="943"/>
      <c r="AN149" s="943"/>
      <c r="AO149" s="943"/>
      <c r="AP149" s="943"/>
      <c r="AQ149" s="944"/>
      <c r="AR149" s="944"/>
      <c r="AS149" s="944"/>
      <c r="AT149" s="944"/>
      <c r="AU149" s="944"/>
      <c r="AV149" s="944"/>
      <c r="AW149" s="944"/>
      <c r="AX149" s="944"/>
      <c r="AY149" s="944"/>
      <c r="AZ149" s="944"/>
      <c r="BA149" s="944"/>
      <c r="BB149" s="944"/>
      <c r="BC149" s="944"/>
      <c r="BD149" s="944"/>
      <c r="BE149" s="944"/>
      <c r="BF149" s="944"/>
      <c r="BG149" s="944"/>
      <c r="BH149" s="944"/>
      <c r="BI149" s="943" t="str">
        <f>IF(作業３!E444=0,"",作業３!E444)</f>
        <v/>
      </c>
      <c r="BJ149" s="943"/>
      <c r="BK149" s="943"/>
      <c r="BL149" s="943"/>
      <c r="BM149" s="943"/>
      <c r="BN149" s="943"/>
      <c r="BO149" s="943"/>
      <c r="BP149" s="943"/>
      <c r="BQ149" s="943"/>
      <c r="BR149" s="943"/>
      <c r="BS149" s="943"/>
      <c r="BT149" s="943"/>
      <c r="BU149" s="943"/>
      <c r="BV149" s="943"/>
      <c r="BW149" s="943"/>
      <c r="BX149" s="943"/>
      <c r="BY149" s="943"/>
      <c r="BZ149" s="943"/>
      <c r="CA149" s="945"/>
      <c r="CB149" s="945"/>
      <c r="CC149" s="945"/>
      <c r="CD149" s="945"/>
      <c r="CE149" s="945"/>
      <c r="CF149" s="945"/>
      <c r="CG149" s="945"/>
      <c r="CH149" s="945"/>
      <c r="CI149" s="945"/>
      <c r="CJ149" s="945"/>
      <c r="CK149" s="945"/>
      <c r="CL149" s="945"/>
      <c r="CM149" s="945"/>
      <c r="CN149" s="945"/>
      <c r="CO149" s="945"/>
      <c r="CP149" s="945"/>
      <c r="CQ149" s="945"/>
      <c r="CR149" s="946"/>
      <c r="CS149" s="4">
        <f>IF(BI149="",0,BI149)</f>
        <v>0</v>
      </c>
      <c r="CT149" s="4"/>
      <c r="CU149" s="4"/>
      <c r="CV149" s="4"/>
      <c r="CW149" s="4"/>
      <c r="CX149" s="4"/>
      <c r="CY149" s="4"/>
      <c r="CZ149" s="4"/>
    </row>
    <row r="150" spans="1:104" s="3" customFormat="1" ht="32.1" customHeight="1" thickBot="1" x14ac:dyDescent="0.25">
      <c r="A150" s="4"/>
      <c r="B150" s="4"/>
      <c r="C150" s="4"/>
      <c r="E150" s="1479"/>
      <c r="F150" s="1480"/>
      <c r="G150" s="1481"/>
      <c r="H150" s="1470" t="s">
        <v>226</v>
      </c>
      <c r="I150" s="1471"/>
      <c r="J150" s="1471"/>
      <c r="K150" s="1471"/>
      <c r="L150" s="1471"/>
      <c r="M150" s="1471"/>
      <c r="N150" s="1471"/>
      <c r="O150" s="1471"/>
      <c r="P150" s="1471"/>
      <c r="Q150" s="1471"/>
      <c r="R150" s="1471"/>
      <c r="S150" s="1471"/>
      <c r="T150" s="1471"/>
      <c r="U150" s="1471"/>
      <c r="V150" s="1471"/>
      <c r="W150" s="1471"/>
      <c r="X150" s="1472"/>
      <c r="Y150" s="921" t="str">
        <f t="shared" si="6"/>
        <v/>
      </c>
      <c r="Z150" s="921"/>
      <c r="AA150" s="921"/>
      <c r="AB150" s="921"/>
      <c r="AC150" s="921"/>
      <c r="AD150" s="921"/>
      <c r="AE150" s="921"/>
      <c r="AF150" s="921"/>
      <c r="AG150" s="921"/>
      <c r="AH150" s="921"/>
      <c r="AI150" s="921"/>
      <c r="AJ150" s="921"/>
      <c r="AK150" s="921"/>
      <c r="AL150" s="921"/>
      <c r="AM150" s="921"/>
      <c r="AN150" s="921"/>
      <c r="AO150" s="921"/>
      <c r="AP150" s="921"/>
      <c r="AQ150" s="922"/>
      <c r="AR150" s="922"/>
      <c r="AS150" s="922"/>
      <c r="AT150" s="922"/>
      <c r="AU150" s="922"/>
      <c r="AV150" s="922"/>
      <c r="AW150" s="922"/>
      <c r="AX150" s="922"/>
      <c r="AY150" s="922"/>
      <c r="AZ150" s="922"/>
      <c r="BA150" s="922"/>
      <c r="BB150" s="922"/>
      <c r="BC150" s="922"/>
      <c r="BD150" s="922"/>
      <c r="BE150" s="922"/>
      <c r="BF150" s="922"/>
      <c r="BG150" s="922"/>
      <c r="BH150" s="922"/>
      <c r="BI150" s="921" t="str">
        <f>IF(作業３!E441+作業３!E445+作業３!E448+作業３!E454=0,"",作業３!E441+作業３!E445+作業３!E448+作業３!E454)</f>
        <v/>
      </c>
      <c r="BJ150" s="921"/>
      <c r="BK150" s="921"/>
      <c r="BL150" s="921"/>
      <c r="BM150" s="921"/>
      <c r="BN150" s="921"/>
      <c r="BO150" s="921"/>
      <c r="BP150" s="921"/>
      <c r="BQ150" s="921"/>
      <c r="BR150" s="921"/>
      <c r="BS150" s="921"/>
      <c r="BT150" s="921"/>
      <c r="BU150" s="921"/>
      <c r="BV150" s="921"/>
      <c r="BW150" s="921"/>
      <c r="BX150" s="921"/>
      <c r="BY150" s="921"/>
      <c r="BZ150" s="921"/>
      <c r="CA150" s="1289"/>
      <c r="CB150" s="1289"/>
      <c r="CC150" s="1289"/>
      <c r="CD150" s="1289"/>
      <c r="CE150" s="1289"/>
      <c r="CF150" s="1289"/>
      <c r="CG150" s="1289"/>
      <c r="CH150" s="1289"/>
      <c r="CI150" s="1289"/>
      <c r="CJ150" s="1289"/>
      <c r="CK150" s="1289"/>
      <c r="CL150" s="1289"/>
      <c r="CM150" s="1289"/>
      <c r="CN150" s="1289"/>
      <c r="CO150" s="1289"/>
      <c r="CP150" s="1289"/>
      <c r="CQ150" s="1289"/>
      <c r="CR150" s="1290"/>
      <c r="CS150" s="4">
        <f>IF(BI150="",0,BI150)</f>
        <v>0</v>
      </c>
      <c r="CT150" s="4"/>
      <c r="CU150" s="4"/>
      <c r="CV150" s="4"/>
      <c r="CW150" s="4"/>
      <c r="CX150" s="4"/>
      <c r="CY150" s="4"/>
      <c r="CZ150" s="4"/>
    </row>
    <row r="151" spans="1:104" s="3" customFormat="1" ht="39.9" customHeight="1" thickBot="1" x14ac:dyDescent="0.25">
      <c r="A151" s="4"/>
      <c r="B151" s="4"/>
      <c r="C151" s="4"/>
      <c r="E151" s="911" t="s">
        <v>164</v>
      </c>
      <c r="F151" s="912"/>
      <c r="G151" s="912"/>
      <c r="H151" s="912"/>
      <c r="I151" s="912"/>
      <c r="J151" s="912"/>
      <c r="K151" s="912"/>
      <c r="L151" s="912"/>
      <c r="M151" s="912"/>
      <c r="N151" s="912"/>
      <c r="O151" s="912"/>
      <c r="P151" s="912"/>
      <c r="Q151" s="912"/>
      <c r="R151" s="912"/>
      <c r="S151" s="912"/>
      <c r="T151" s="912"/>
      <c r="U151" s="912"/>
      <c r="V151" s="912"/>
      <c r="W151" s="912"/>
      <c r="X151" s="913"/>
      <c r="Y151" s="926" t="str">
        <f>IF(BI151="","",BI151)</f>
        <v/>
      </c>
      <c r="Z151" s="926"/>
      <c r="AA151" s="926"/>
      <c r="AB151" s="926"/>
      <c r="AC151" s="926"/>
      <c r="AD151" s="926"/>
      <c r="AE151" s="926"/>
      <c r="AF151" s="926"/>
      <c r="AG151" s="926"/>
      <c r="AH151" s="926"/>
      <c r="AI151" s="926"/>
      <c r="AJ151" s="926"/>
      <c r="AK151" s="926"/>
      <c r="AL151" s="926"/>
      <c r="AM151" s="926"/>
      <c r="AN151" s="926"/>
      <c r="AO151" s="926"/>
      <c r="AP151" s="926"/>
      <c r="AQ151" s="927"/>
      <c r="AR151" s="927"/>
      <c r="AS151" s="927"/>
      <c r="AT151" s="927"/>
      <c r="AU151" s="927"/>
      <c r="AV151" s="927"/>
      <c r="AW151" s="927"/>
      <c r="AX151" s="927"/>
      <c r="AY151" s="927"/>
      <c r="AZ151" s="927"/>
      <c r="BA151" s="927"/>
      <c r="BB151" s="927"/>
      <c r="BC151" s="927"/>
      <c r="BD151" s="927"/>
      <c r="BE151" s="927"/>
      <c r="BF151" s="927"/>
      <c r="BG151" s="927"/>
      <c r="BH151" s="927"/>
      <c r="BI151" s="926" t="str">
        <f>IF(CS151=0,"",CS151)</f>
        <v/>
      </c>
      <c r="BJ151" s="926"/>
      <c r="BK151" s="926"/>
      <c r="BL151" s="926"/>
      <c r="BM151" s="926"/>
      <c r="BN151" s="926"/>
      <c r="BO151" s="926"/>
      <c r="BP151" s="926"/>
      <c r="BQ151" s="926"/>
      <c r="BR151" s="926"/>
      <c r="BS151" s="926"/>
      <c r="BT151" s="926"/>
      <c r="BU151" s="926"/>
      <c r="BV151" s="926"/>
      <c r="BW151" s="926"/>
      <c r="BX151" s="926"/>
      <c r="BY151" s="926"/>
      <c r="BZ151" s="926"/>
      <c r="CA151" s="745"/>
      <c r="CB151" s="745"/>
      <c r="CC151" s="745"/>
      <c r="CD151" s="745"/>
      <c r="CE151" s="745"/>
      <c r="CF151" s="745"/>
      <c r="CG151" s="745"/>
      <c r="CH151" s="745"/>
      <c r="CI151" s="745"/>
      <c r="CJ151" s="745"/>
      <c r="CK151" s="745"/>
      <c r="CL151" s="745"/>
      <c r="CM151" s="745"/>
      <c r="CN151" s="745"/>
      <c r="CO151" s="745"/>
      <c r="CP151" s="745"/>
      <c r="CQ151" s="745"/>
      <c r="CR151" s="746"/>
      <c r="CS151" s="4">
        <f>CS150+CS149+CS148+CS146+CS145+CS144+CS143+CS141+CS140+CS139+CS137+CS136+CS135+CS133</f>
        <v>0</v>
      </c>
      <c r="CT151" s="4"/>
      <c r="CU151" s="4"/>
      <c r="CV151" s="4"/>
      <c r="CW151" s="4"/>
      <c r="CX151" s="4"/>
      <c r="CY151" s="4"/>
      <c r="CZ151" s="4"/>
    </row>
    <row r="152" spans="1:104" s="3" customFormat="1" ht="32.1" customHeight="1" thickBot="1" x14ac:dyDescent="0.25">
      <c r="A152" s="4"/>
      <c r="B152" s="4"/>
      <c r="C152" s="4"/>
      <c r="E152" s="908" t="s">
        <v>165</v>
      </c>
      <c r="F152" s="909"/>
      <c r="G152" s="909"/>
      <c r="H152" s="909"/>
      <c r="I152" s="909"/>
      <c r="J152" s="909"/>
      <c r="K152" s="909"/>
      <c r="L152" s="909"/>
      <c r="M152" s="909"/>
      <c r="N152" s="909"/>
      <c r="O152" s="909"/>
      <c r="P152" s="909"/>
      <c r="Q152" s="909"/>
      <c r="R152" s="909"/>
      <c r="S152" s="909"/>
      <c r="T152" s="909"/>
      <c r="U152" s="909"/>
      <c r="V152" s="909"/>
      <c r="W152" s="909"/>
      <c r="X152" s="910"/>
      <c r="Y152" s="898"/>
      <c r="Z152" s="899"/>
      <c r="AA152" s="899"/>
      <c r="AB152" s="899"/>
      <c r="AC152" s="899"/>
      <c r="AD152" s="899"/>
      <c r="AE152" s="899"/>
      <c r="AF152" s="899"/>
      <c r="AG152" s="899"/>
      <c r="AH152" s="899"/>
      <c r="AI152" s="899"/>
      <c r="AJ152" s="899"/>
      <c r="AK152" s="899"/>
      <c r="AL152" s="899"/>
      <c r="AM152" s="899"/>
      <c r="AN152" s="899"/>
      <c r="AO152" s="899"/>
      <c r="AP152" s="900"/>
      <c r="AQ152" s="405"/>
      <c r="AR152" s="405"/>
      <c r="AS152" s="405"/>
      <c r="AT152" s="405"/>
      <c r="AU152" s="405"/>
      <c r="AV152" s="405"/>
      <c r="AW152" s="405"/>
      <c r="AX152" s="405"/>
      <c r="AY152" s="405"/>
      <c r="AZ152" s="405"/>
      <c r="BA152" s="405"/>
      <c r="BB152" s="405"/>
      <c r="BC152" s="405"/>
      <c r="BD152" s="405"/>
      <c r="BE152" s="405"/>
      <c r="BF152" s="405"/>
      <c r="BG152" s="405"/>
      <c r="BH152" s="405"/>
      <c r="BI152" s="405"/>
      <c r="BJ152" s="405"/>
      <c r="BK152" s="405"/>
      <c r="BL152" s="405"/>
      <c r="BM152" s="405"/>
      <c r="BN152" s="405"/>
      <c r="BO152" s="405"/>
      <c r="BP152" s="405"/>
      <c r="BQ152" s="405"/>
      <c r="BR152" s="405"/>
      <c r="BS152" s="405"/>
      <c r="BT152" s="405"/>
      <c r="BU152" s="405"/>
      <c r="BV152" s="405"/>
      <c r="BW152" s="405"/>
      <c r="BX152" s="405"/>
      <c r="BY152" s="405"/>
      <c r="BZ152" s="405"/>
      <c r="CA152" s="405"/>
      <c r="CB152" s="405"/>
      <c r="CC152" s="405"/>
      <c r="CD152" s="405"/>
      <c r="CE152" s="405"/>
      <c r="CF152" s="405"/>
      <c r="CG152" s="405"/>
      <c r="CH152" s="405"/>
      <c r="CI152" s="405"/>
      <c r="CJ152" s="405"/>
      <c r="CK152" s="405"/>
      <c r="CL152" s="405"/>
      <c r="CM152" s="405"/>
      <c r="CN152" s="405"/>
      <c r="CO152" s="405"/>
      <c r="CP152" s="405"/>
      <c r="CQ152" s="405"/>
      <c r="CR152" s="405"/>
      <c r="CS152" s="4"/>
      <c r="CT152" s="4"/>
      <c r="CU152" s="4"/>
      <c r="CV152" s="4"/>
      <c r="CW152" s="4"/>
      <c r="CX152" s="4"/>
      <c r="CY152" s="4"/>
      <c r="CZ152" s="4"/>
    </row>
    <row r="153" spans="1:104" s="3" customFormat="1" ht="32.1" customHeight="1" thickBot="1" x14ac:dyDescent="0.25">
      <c r="A153" s="4"/>
      <c r="B153" s="4"/>
      <c r="C153" s="4"/>
      <c r="E153" s="908" t="s">
        <v>166</v>
      </c>
      <c r="F153" s="909"/>
      <c r="G153" s="909"/>
      <c r="H153" s="909"/>
      <c r="I153" s="909"/>
      <c r="J153" s="909"/>
      <c r="K153" s="909"/>
      <c r="L153" s="909"/>
      <c r="M153" s="909"/>
      <c r="N153" s="909"/>
      <c r="O153" s="909"/>
      <c r="P153" s="909"/>
      <c r="Q153" s="909"/>
      <c r="R153" s="909"/>
      <c r="S153" s="909"/>
      <c r="T153" s="909"/>
      <c r="U153" s="909"/>
      <c r="V153" s="909"/>
      <c r="W153" s="909"/>
      <c r="X153" s="910"/>
      <c r="Y153" s="898"/>
      <c r="Z153" s="899"/>
      <c r="AA153" s="899"/>
      <c r="AB153" s="899"/>
      <c r="AC153" s="899"/>
      <c r="AD153" s="899"/>
      <c r="AE153" s="899"/>
      <c r="AF153" s="899"/>
      <c r="AG153" s="899"/>
      <c r="AH153" s="899"/>
      <c r="AI153" s="899"/>
      <c r="AJ153" s="899"/>
      <c r="AK153" s="899"/>
      <c r="AL153" s="899"/>
      <c r="AM153" s="899"/>
      <c r="AN153" s="899"/>
      <c r="AO153" s="899"/>
      <c r="AP153" s="900"/>
      <c r="AQ153" s="405"/>
      <c r="AR153" s="405"/>
      <c r="AS153" s="405"/>
      <c r="AT153" s="405"/>
      <c r="AU153" s="405"/>
      <c r="AV153" s="405"/>
      <c r="AW153" s="405"/>
      <c r="AX153" s="405"/>
      <c r="AY153" s="405"/>
      <c r="AZ153" s="405"/>
      <c r="BA153" s="405"/>
      <c r="BB153" s="405"/>
      <c r="BC153" s="405"/>
      <c r="BD153" s="405"/>
      <c r="BE153" s="405"/>
      <c r="BF153" s="405"/>
      <c r="BG153" s="405"/>
      <c r="BH153" s="405"/>
      <c r="BI153" s="405"/>
      <c r="BJ153" s="405"/>
      <c r="BK153" s="405"/>
      <c r="BL153" s="405"/>
      <c r="BM153" s="405"/>
      <c r="BN153" s="405"/>
      <c r="BO153" s="405"/>
      <c r="BP153" s="405"/>
      <c r="BQ153" s="405"/>
      <c r="BR153" s="405"/>
      <c r="BS153" s="405"/>
      <c r="BT153" s="405"/>
      <c r="BU153" s="405"/>
      <c r="BV153" s="405"/>
      <c r="BW153" s="405"/>
      <c r="BX153" s="405"/>
      <c r="BY153" s="405"/>
      <c r="BZ153" s="405"/>
      <c r="CA153" s="405"/>
      <c r="CB153" s="405"/>
      <c r="CC153" s="405"/>
      <c r="CD153" s="405"/>
      <c r="CE153" s="405"/>
      <c r="CF153" s="405"/>
      <c r="CG153" s="405"/>
      <c r="CH153" s="405"/>
      <c r="CI153" s="405"/>
      <c r="CJ153" s="405"/>
      <c r="CK153" s="405"/>
      <c r="CL153" s="405"/>
      <c r="CM153" s="405"/>
      <c r="CN153" s="405"/>
      <c r="CO153" s="405"/>
      <c r="CP153" s="405"/>
      <c r="CQ153" s="405"/>
      <c r="CR153" s="405"/>
      <c r="CS153" s="4"/>
      <c r="CT153" s="4"/>
      <c r="CU153" s="4"/>
      <c r="CV153" s="4"/>
      <c r="CW153" s="4"/>
      <c r="CX153" s="4"/>
      <c r="CY153" s="4"/>
      <c r="CZ153" s="4"/>
    </row>
    <row r="154" spans="1:104" s="3" customFormat="1" ht="32.1" customHeight="1" thickBot="1" x14ac:dyDescent="0.25">
      <c r="A154" s="4"/>
      <c r="B154" s="4"/>
      <c r="C154" s="4"/>
      <c r="E154" s="908" t="s">
        <v>167</v>
      </c>
      <c r="F154" s="909"/>
      <c r="G154" s="909"/>
      <c r="H154" s="909"/>
      <c r="I154" s="909"/>
      <c r="J154" s="909"/>
      <c r="K154" s="909"/>
      <c r="L154" s="909"/>
      <c r="M154" s="909"/>
      <c r="N154" s="909"/>
      <c r="O154" s="909"/>
      <c r="P154" s="909"/>
      <c r="Q154" s="909"/>
      <c r="R154" s="909"/>
      <c r="S154" s="909"/>
      <c r="T154" s="909"/>
      <c r="U154" s="909"/>
      <c r="V154" s="909"/>
      <c r="W154" s="909"/>
      <c r="X154" s="910"/>
      <c r="Y154" s="898"/>
      <c r="Z154" s="899"/>
      <c r="AA154" s="899"/>
      <c r="AB154" s="899"/>
      <c r="AC154" s="899"/>
      <c r="AD154" s="899"/>
      <c r="AE154" s="899"/>
      <c r="AF154" s="899"/>
      <c r="AG154" s="899"/>
      <c r="AH154" s="899"/>
      <c r="AI154" s="899"/>
      <c r="AJ154" s="899"/>
      <c r="AK154" s="899"/>
      <c r="AL154" s="899"/>
      <c r="AM154" s="899"/>
      <c r="AN154" s="899"/>
      <c r="AO154" s="899"/>
      <c r="AP154" s="900"/>
      <c r="AQ154" s="405"/>
      <c r="AR154" s="405"/>
      <c r="AS154" s="405"/>
      <c r="AT154" s="405"/>
      <c r="AU154" s="405"/>
      <c r="AV154" s="405"/>
      <c r="AW154" s="405"/>
      <c r="AX154" s="405"/>
      <c r="AY154" s="405"/>
      <c r="AZ154" s="405"/>
      <c r="BA154" s="405"/>
      <c r="BB154" s="405"/>
      <c r="BC154" s="405"/>
      <c r="BD154" s="405"/>
      <c r="BE154" s="405"/>
      <c r="BF154" s="405"/>
      <c r="BG154" s="405"/>
      <c r="BH154" s="405"/>
      <c r="BI154" s="405"/>
      <c r="BJ154" s="405"/>
      <c r="BK154" s="405"/>
      <c r="BL154" s="405"/>
      <c r="BM154" s="405"/>
      <c r="BN154" s="405"/>
      <c r="BO154" s="405"/>
      <c r="BP154" s="405"/>
      <c r="BQ154" s="405"/>
      <c r="BR154" s="405"/>
      <c r="BS154" s="405"/>
      <c r="BT154" s="405"/>
      <c r="BU154" s="405"/>
      <c r="BV154" s="405"/>
      <c r="BW154" s="405"/>
      <c r="BX154" s="405"/>
      <c r="BY154" s="405"/>
      <c r="BZ154" s="405"/>
      <c r="CA154" s="405"/>
      <c r="CB154" s="405"/>
      <c r="CC154" s="405"/>
      <c r="CD154" s="405"/>
      <c r="CE154" s="405"/>
      <c r="CF154" s="405"/>
      <c r="CG154" s="405"/>
      <c r="CH154" s="405"/>
      <c r="CI154" s="405"/>
      <c r="CJ154" s="405"/>
      <c r="CK154" s="405"/>
      <c r="CL154" s="405"/>
      <c r="CM154" s="405"/>
      <c r="CN154" s="405"/>
      <c r="CO154" s="405"/>
      <c r="CP154" s="405"/>
      <c r="CQ154" s="405"/>
      <c r="CR154" s="405"/>
      <c r="CS154" s="4"/>
      <c r="CT154" s="4"/>
      <c r="CU154" s="4"/>
      <c r="CV154" s="4"/>
      <c r="CW154" s="4"/>
      <c r="CX154" s="4"/>
      <c r="CY154" s="4"/>
      <c r="CZ154" s="4"/>
    </row>
    <row r="155" spans="1:104" s="3" customFormat="1" ht="32.1" customHeight="1" thickBot="1" x14ac:dyDescent="0.25">
      <c r="A155" s="4"/>
      <c r="B155" s="4"/>
      <c r="C155" s="4"/>
      <c r="E155" s="908" t="s">
        <v>168</v>
      </c>
      <c r="F155" s="909"/>
      <c r="G155" s="909"/>
      <c r="H155" s="909"/>
      <c r="I155" s="909"/>
      <c r="J155" s="909"/>
      <c r="K155" s="909"/>
      <c r="L155" s="909"/>
      <c r="M155" s="909"/>
      <c r="N155" s="909"/>
      <c r="O155" s="909"/>
      <c r="P155" s="909"/>
      <c r="Q155" s="909"/>
      <c r="R155" s="909"/>
      <c r="S155" s="909"/>
      <c r="T155" s="909"/>
      <c r="U155" s="909"/>
      <c r="V155" s="909"/>
      <c r="W155" s="909"/>
      <c r="X155" s="910"/>
      <c r="Y155" s="898"/>
      <c r="Z155" s="899"/>
      <c r="AA155" s="899"/>
      <c r="AB155" s="899"/>
      <c r="AC155" s="899"/>
      <c r="AD155" s="899"/>
      <c r="AE155" s="899"/>
      <c r="AF155" s="899"/>
      <c r="AG155" s="899"/>
      <c r="AH155" s="899"/>
      <c r="AI155" s="899"/>
      <c r="AJ155" s="899"/>
      <c r="AK155" s="899"/>
      <c r="AL155" s="899"/>
      <c r="AM155" s="899"/>
      <c r="AN155" s="899"/>
      <c r="AO155" s="899"/>
      <c r="AP155" s="900"/>
      <c r="AQ155" s="405"/>
      <c r="AR155" s="405"/>
      <c r="AS155" s="405"/>
      <c r="AT155" s="405"/>
      <c r="AU155" s="405"/>
      <c r="AV155" s="405"/>
      <c r="AW155" s="405"/>
      <c r="AX155" s="405"/>
      <c r="AY155" s="405"/>
      <c r="AZ155" s="405"/>
      <c r="BA155" s="405"/>
      <c r="BB155" s="405"/>
      <c r="BC155" s="405"/>
      <c r="BD155" s="405"/>
      <c r="BE155" s="405"/>
      <c r="BF155" s="405"/>
      <c r="BG155" s="405"/>
      <c r="BH155" s="405"/>
      <c r="BI155" s="405"/>
      <c r="BJ155" s="405"/>
      <c r="BK155" s="405"/>
      <c r="BL155" s="405"/>
      <c r="BM155" s="405"/>
      <c r="BN155" s="405"/>
      <c r="BO155" s="405"/>
      <c r="BP155" s="405"/>
      <c r="BQ155" s="405"/>
      <c r="BR155" s="405"/>
      <c r="BS155" s="405"/>
      <c r="BT155" s="405"/>
      <c r="BU155" s="405"/>
      <c r="BV155" s="405"/>
      <c r="BW155" s="405"/>
      <c r="BX155" s="405"/>
      <c r="BY155" s="405"/>
      <c r="BZ155" s="405"/>
      <c r="CA155" s="405"/>
      <c r="CB155" s="405"/>
      <c r="CC155" s="405"/>
      <c r="CD155" s="405"/>
      <c r="CE155" s="405"/>
      <c r="CF155" s="405"/>
      <c r="CG155" s="405"/>
      <c r="CH155" s="405"/>
      <c r="CI155" s="405"/>
      <c r="CJ155" s="405"/>
      <c r="CK155" s="405"/>
      <c r="CL155" s="405"/>
      <c r="CM155" s="405"/>
      <c r="CN155" s="405"/>
      <c r="CO155" s="405"/>
      <c r="CP155" s="405"/>
      <c r="CQ155" s="405"/>
      <c r="CR155" s="405"/>
      <c r="CS155" s="4"/>
      <c r="CT155" s="4"/>
      <c r="CU155" s="4"/>
      <c r="CV155" s="4"/>
      <c r="CW155" s="4"/>
      <c r="CX155" s="4"/>
      <c r="CY155" s="4"/>
      <c r="CZ155" s="4"/>
    </row>
    <row r="156" spans="1:104" s="3" customFormat="1" ht="32.1" customHeight="1" thickBot="1" x14ac:dyDescent="0.25">
      <c r="A156" s="4"/>
      <c r="B156" s="4"/>
      <c r="C156" s="4"/>
      <c r="E156" s="908" t="s">
        <v>169</v>
      </c>
      <c r="F156" s="909"/>
      <c r="G156" s="909"/>
      <c r="H156" s="909"/>
      <c r="I156" s="909"/>
      <c r="J156" s="909"/>
      <c r="K156" s="909"/>
      <c r="L156" s="909"/>
      <c r="M156" s="909"/>
      <c r="N156" s="909"/>
      <c r="O156" s="909"/>
      <c r="P156" s="909"/>
      <c r="Q156" s="909"/>
      <c r="R156" s="909"/>
      <c r="S156" s="909"/>
      <c r="T156" s="909"/>
      <c r="U156" s="909"/>
      <c r="V156" s="909"/>
      <c r="W156" s="909"/>
      <c r="X156" s="910"/>
      <c r="Y156" s="898"/>
      <c r="Z156" s="899"/>
      <c r="AA156" s="899"/>
      <c r="AB156" s="899"/>
      <c r="AC156" s="899"/>
      <c r="AD156" s="899"/>
      <c r="AE156" s="899"/>
      <c r="AF156" s="899"/>
      <c r="AG156" s="899"/>
      <c r="AH156" s="899"/>
      <c r="AI156" s="899"/>
      <c r="AJ156" s="899"/>
      <c r="AK156" s="899"/>
      <c r="AL156" s="899"/>
      <c r="AM156" s="899"/>
      <c r="AN156" s="899"/>
      <c r="AO156" s="899"/>
      <c r="AP156" s="900"/>
      <c r="AQ156" s="405"/>
      <c r="AR156" s="405"/>
      <c r="AS156" s="405"/>
      <c r="AT156" s="405"/>
      <c r="AU156" s="405"/>
      <c r="AV156" s="405"/>
      <c r="AW156" s="405"/>
      <c r="AX156" s="405"/>
      <c r="AY156" s="405"/>
      <c r="AZ156" s="405"/>
      <c r="BA156" s="405"/>
      <c r="BB156" s="405"/>
      <c r="BC156" s="405"/>
      <c r="BD156" s="405"/>
      <c r="BE156" s="405"/>
      <c r="BF156" s="405"/>
      <c r="BG156" s="405"/>
      <c r="BH156" s="405"/>
      <c r="BI156" s="405"/>
      <c r="BJ156" s="405"/>
      <c r="BK156" s="405"/>
      <c r="BL156" s="405"/>
      <c r="BM156" s="405"/>
      <c r="BN156" s="405"/>
      <c r="BO156" s="405"/>
      <c r="BP156" s="405"/>
      <c r="BQ156" s="405"/>
      <c r="BR156" s="405"/>
      <c r="BS156" s="405"/>
      <c r="BT156" s="405"/>
      <c r="BU156" s="405"/>
      <c r="BV156" s="405"/>
      <c r="BW156" s="405"/>
      <c r="BX156" s="405"/>
      <c r="BY156" s="405"/>
      <c r="BZ156" s="405"/>
      <c r="CA156" s="405"/>
      <c r="CB156" s="405"/>
      <c r="CC156" s="405"/>
      <c r="CD156" s="405"/>
      <c r="CE156" s="405"/>
      <c r="CF156" s="405"/>
      <c r="CG156" s="405"/>
      <c r="CH156" s="405"/>
      <c r="CI156" s="405"/>
      <c r="CJ156" s="405"/>
      <c r="CK156" s="405"/>
      <c r="CL156" s="405"/>
      <c r="CM156" s="405"/>
      <c r="CN156" s="405"/>
      <c r="CO156" s="405"/>
      <c r="CP156" s="405"/>
      <c r="CQ156" s="405"/>
      <c r="CR156" s="405"/>
      <c r="CS156" s="4"/>
      <c r="CT156" s="4"/>
      <c r="CU156" s="4"/>
      <c r="CV156" s="4"/>
      <c r="CW156" s="4"/>
      <c r="CX156" s="4"/>
      <c r="CY156" s="4"/>
      <c r="CZ156" s="4"/>
    </row>
    <row r="157" spans="1:104" s="3" customFormat="1" ht="50.1" customHeight="1" thickTop="1" thickBot="1" x14ac:dyDescent="0.25">
      <c r="A157" s="4"/>
      <c r="B157" s="4"/>
      <c r="C157" s="4"/>
      <c r="E157" s="905" t="s">
        <v>495</v>
      </c>
      <c r="F157" s="906"/>
      <c r="G157" s="906"/>
      <c r="H157" s="906"/>
      <c r="I157" s="906"/>
      <c r="J157" s="906"/>
      <c r="K157" s="906"/>
      <c r="L157" s="906"/>
      <c r="M157" s="906"/>
      <c r="N157" s="906"/>
      <c r="O157" s="906"/>
      <c r="P157" s="906"/>
      <c r="Q157" s="906"/>
      <c r="R157" s="906"/>
      <c r="S157" s="906"/>
      <c r="T157" s="906"/>
      <c r="U157" s="906"/>
      <c r="V157" s="906"/>
      <c r="W157" s="906"/>
      <c r="X157" s="907"/>
      <c r="Y157" s="914" t="str">
        <f>IF(BI157=0,"",BI157)</f>
        <v/>
      </c>
      <c r="Z157" s="915"/>
      <c r="AA157" s="915"/>
      <c r="AB157" s="915"/>
      <c r="AC157" s="915"/>
      <c r="AD157" s="915"/>
      <c r="AE157" s="915"/>
      <c r="AF157" s="915"/>
      <c r="AG157" s="915"/>
      <c r="AH157" s="915"/>
      <c r="AI157" s="915"/>
      <c r="AJ157" s="915"/>
      <c r="AK157" s="915"/>
      <c r="AL157" s="915"/>
      <c r="AM157" s="915"/>
      <c r="AN157" s="915"/>
      <c r="AO157" s="915"/>
      <c r="AP157" s="916"/>
      <c r="AQ157" s="917"/>
      <c r="AR157" s="918"/>
      <c r="AS157" s="918"/>
      <c r="AT157" s="918"/>
      <c r="AU157" s="918"/>
      <c r="AV157" s="918"/>
      <c r="AW157" s="918"/>
      <c r="AX157" s="918"/>
      <c r="AY157" s="918"/>
      <c r="AZ157" s="918"/>
      <c r="BA157" s="918"/>
      <c r="BB157" s="918"/>
      <c r="BC157" s="918"/>
      <c r="BD157" s="918"/>
      <c r="BE157" s="918"/>
      <c r="BF157" s="918"/>
      <c r="BG157" s="918"/>
      <c r="BH157" s="919"/>
      <c r="BI157" s="914" t="str">
        <f>IF(CS157=0,"",CS157)</f>
        <v/>
      </c>
      <c r="BJ157" s="915"/>
      <c r="BK157" s="915"/>
      <c r="BL157" s="915"/>
      <c r="BM157" s="915"/>
      <c r="BN157" s="915"/>
      <c r="BO157" s="915"/>
      <c r="BP157" s="915"/>
      <c r="BQ157" s="915"/>
      <c r="BR157" s="915"/>
      <c r="BS157" s="915"/>
      <c r="BT157" s="915"/>
      <c r="BU157" s="915"/>
      <c r="BV157" s="915"/>
      <c r="BW157" s="915"/>
      <c r="BX157" s="915"/>
      <c r="BY157" s="915"/>
      <c r="BZ157" s="916"/>
      <c r="CA157" s="917"/>
      <c r="CB157" s="918"/>
      <c r="CC157" s="918"/>
      <c r="CD157" s="918"/>
      <c r="CE157" s="918"/>
      <c r="CF157" s="918"/>
      <c r="CG157" s="918"/>
      <c r="CH157" s="918"/>
      <c r="CI157" s="918"/>
      <c r="CJ157" s="918"/>
      <c r="CK157" s="918"/>
      <c r="CL157" s="918"/>
      <c r="CM157" s="918"/>
      <c r="CN157" s="918"/>
      <c r="CO157" s="918"/>
      <c r="CP157" s="918"/>
      <c r="CQ157" s="918"/>
      <c r="CR157" s="919"/>
      <c r="CS157" s="4">
        <f>CS108-CS151</f>
        <v>0</v>
      </c>
      <c r="CT157" s="4"/>
      <c r="CU157" s="4"/>
      <c r="CV157" s="4"/>
      <c r="CW157" s="4"/>
      <c r="CX157" s="4"/>
      <c r="CY157" s="4"/>
      <c r="CZ157" s="4"/>
    </row>
    <row r="158" spans="1:104" s="3" customFormat="1" ht="12.75" customHeight="1" thickTop="1" x14ac:dyDescent="0.2">
      <c r="A158" s="4"/>
      <c r="B158" s="4"/>
      <c r="C158" s="4"/>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4"/>
      <c r="CT158" s="4"/>
      <c r="CU158" s="4"/>
      <c r="CV158" s="4"/>
      <c r="CW158" s="4"/>
      <c r="CX158" s="4"/>
      <c r="CY158" s="4"/>
      <c r="CZ158" s="4"/>
    </row>
    <row r="159" spans="1:104" ht="54.9" customHeight="1" x14ac:dyDescent="0.2">
      <c r="BI159" s="1315" t="s">
        <v>334</v>
      </c>
      <c r="BJ159" s="1316"/>
      <c r="BK159" s="1316"/>
      <c r="BL159" s="1316"/>
      <c r="BM159" s="1316"/>
      <c r="BN159" s="1316"/>
      <c r="BO159" s="1316"/>
      <c r="BP159" s="1316"/>
      <c r="BQ159" s="1316"/>
      <c r="BR159" s="1316"/>
      <c r="BS159" s="1316"/>
      <c r="BT159" s="1316"/>
      <c r="BU159" s="1316"/>
      <c r="BV159" s="1316"/>
      <c r="BW159" s="1316"/>
      <c r="BX159" s="1316"/>
      <c r="BY159" s="1316"/>
      <c r="BZ159" s="1316"/>
      <c r="CA159" s="1353" t="str">
        <f>IF(CB66="","",CB66)</f>
        <v/>
      </c>
      <c r="CB159" s="1354"/>
      <c r="CC159" s="1354"/>
      <c r="CD159" s="1354"/>
      <c r="CE159" s="1354"/>
      <c r="CF159" s="1354"/>
      <c r="CG159" s="1354"/>
      <c r="CH159" s="1354"/>
      <c r="CI159" s="1354"/>
      <c r="CJ159" s="1560"/>
      <c r="CK159" s="1560"/>
      <c r="CL159" s="1560"/>
      <c r="CM159" s="1560"/>
      <c r="CN159" s="1560"/>
      <c r="CO159" s="1560"/>
      <c r="CP159" s="1560"/>
      <c r="CQ159" s="1560"/>
      <c r="CR159" s="1561"/>
    </row>
    <row r="160" spans="1:104" ht="15" customHeight="1" x14ac:dyDescent="0.2">
      <c r="CH160" s="586" t="str">
        <f>CH115</f>
        <v>20240229NK</v>
      </c>
      <c r="CI160" s="586"/>
      <c r="CJ160" s="586"/>
      <c r="CK160" s="586"/>
      <c r="CL160" s="586"/>
      <c r="CM160" s="586"/>
      <c r="CN160" s="586"/>
      <c r="CO160" s="586"/>
      <c r="CP160" s="586"/>
      <c r="CQ160" s="586"/>
      <c r="CR160" s="586"/>
    </row>
    <row r="161" ht="9.75" customHeight="1" x14ac:dyDescent="0.2"/>
    <row r="162" ht="9.75" customHeight="1" x14ac:dyDescent="0.2"/>
    <row r="163" ht="9.75" customHeight="1" x14ac:dyDescent="0.2"/>
    <row r="164" ht="9.75" customHeight="1" x14ac:dyDescent="0.2"/>
    <row r="165" ht="9.75" customHeight="1" x14ac:dyDescent="0.2"/>
    <row r="166" ht="9.75" customHeight="1" x14ac:dyDescent="0.2"/>
    <row r="167" ht="9.75" customHeight="1" x14ac:dyDescent="0.2"/>
    <row r="168" ht="9.75" customHeight="1" x14ac:dyDescent="0.2"/>
    <row r="169" ht="9.75" customHeight="1" x14ac:dyDescent="0.2"/>
    <row r="170" ht="9.75" customHeight="1" x14ac:dyDescent="0.2"/>
    <row r="171" ht="9.75" customHeight="1" x14ac:dyDescent="0.2"/>
    <row r="172" ht="9.75" customHeight="1" x14ac:dyDescent="0.2"/>
    <row r="173" ht="9.75" customHeight="1" x14ac:dyDescent="0.2"/>
    <row r="174" ht="9.75" customHeight="1" x14ac:dyDescent="0.2"/>
    <row r="175" ht="9.75" customHeight="1" x14ac:dyDescent="0.2"/>
    <row r="176" ht="9.75" customHeight="1" x14ac:dyDescent="0.2"/>
    <row r="177" ht="9.75" customHeight="1" x14ac:dyDescent="0.2"/>
    <row r="178" ht="9.75" customHeight="1" x14ac:dyDescent="0.2"/>
    <row r="179" ht="9.75" customHeight="1" x14ac:dyDescent="0.2"/>
    <row r="180" ht="9.75" customHeight="1" x14ac:dyDescent="0.2"/>
    <row r="181" ht="9.75" customHeight="1" x14ac:dyDescent="0.2"/>
    <row r="182" ht="9.75" customHeight="1" x14ac:dyDescent="0.2"/>
    <row r="183" ht="9.75" customHeight="1" x14ac:dyDescent="0.2"/>
    <row r="184" ht="9.75" customHeight="1" x14ac:dyDescent="0.2"/>
    <row r="185" ht="9.75" customHeight="1" x14ac:dyDescent="0.2"/>
    <row r="186" ht="9.75" customHeight="1" x14ac:dyDescent="0.2"/>
    <row r="187" ht="9.75" customHeight="1" x14ac:dyDescent="0.2"/>
    <row r="188" ht="9.75" customHeight="1" x14ac:dyDescent="0.2"/>
    <row r="189" ht="9.75" customHeight="1" x14ac:dyDescent="0.2"/>
    <row r="190" ht="9.75" customHeight="1" x14ac:dyDescent="0.2"/>
  </sheetData>
  <sheetProtection algorithmName="SHA-512" hashValue="QLP+1Vz9s4+PBZFpuWu9LSwKvwCNtS71jhnzzqbR0R1OU0QB338ezkTuFOZ5cmJgI54NaT8t3ZcMeZ+wJ4bJcA==" saltValue="p4A57xD3I/bizopXW8FhNw==" spinCount="100000" sheet="1" formatCells="0"/>
  <dataConsolidate/>
  <mergeCells count="509">
    <mergeCell ref="BR58:CQ58"/>
    <mergeCell ref="BR59:CQ59"/>
    <mergeCell ref="BR60:CQ60"/>
    <mergeCell ref="BR61:CQ61"/>
    <mergeCell ref="CC66:CJ67"/>
    <mergeCell ref="CK66:CR67"/>
    <mergeCell ref="CA159:CI159"/>
    <mergeCell ref="CJ159:CR159"/>
    <mergeCell ref="CA114:CI114"/>
    <mergeCell ref="CJ114:CR114"/>
    <mergeCell ref="BZ72:CR72"/>
    <mergeCell ref="AH72:BR72"/>
    <mergeCell ref="CA91:CR91"/>
    <mergeCell ref="CA101:CR101"/>
    <mergeCell ref="CA106:CR106"/>
    <mergeCell ref="Y99:AP99"/>
    <mergeCell ref="AQ99:BH99"/>
    <mergeCell ref="BI99:BZ99"/>
    <mergeCell ref="CA99:CR99"/>
    <mergeCell ref="CA108:CR108"/>
    <mergeCell ref="AQ149:BH149"/>
    <mergeCell ref="BI149:BZ149"/>
    <mergeCell ref="CA149:CR149"/>
    <mergeCell ref="Y150:AP150"/>
    <mergeCell ref="BS27:BY29"/>
    <mergeCell ref="BZ27:CF29"/>
    <mergeCell ref="CG27:CI29"/>
    <mergeCell ref="CJ27:CR29"/>
    <mergeCell ref="L28:U28"/>
    <mergeCell ref="V28:AE28"/>
    <mergeCell ref="AF28:AN28"/>
    <mergeCell ref="AO28:AX28"/>
    <mergeCell ref="AY28:BH28"/>
    <mergeCell ref="BI28:BR28"/>
    <mergeCell ref="L29:U29"/>
    <mergeCell ref="V29:AE29"/>
    <mergeCell ref="AF29:AN29"/>
    <mergeCell ref="AO29:AX29"/>
    <mergeCell ref="AY29:BH29"/>
    <mergeCell ref="BI29:BR29"/>
    <mergeCell ref="BS24:BY26"/>
    <mergeCell ref="BZ24:CC24"/>
    <mergeCell ref="CD24:CH24"/>
    <mergeCell ref="CI24:CM24"/>
    <mergeCell ref="CN24:CR24"/>
    <mergeCell ref="BZ25:CC25"/>
    <mergeCell ref="CD25:CH25"/>
    <mergeCell ref="CI25:CM25"/>
    <mergeCell ref="CN25:CR25"/>
    <mergeCell ref="BZ26:CR26"/>
    <mergeCell ref="BZ22:CH22"/>
    <mergeCell ref="CI22:CR22"/>
    <mergeCell ref="BZ23:CH23"/>
    <mergeCell ref="CI23:CR23"/>
    <mergeCell ref="BS22:BY23"/>
    <mergeCell ref="BG22:BR23"/>
    <mergeCell ref="AZ22:BF23"/>
    <mergeCell ref="AW22:AY23"/>
    <mergeCell ref="BS15:BY16"/>
    <mergeCell ref="BZ15:CR16"/>
    <mergeCell ref="L18:BR18"/>
    <mergeCell ref="L19:BR19"/>
    <mergeCell ref="L22:AV23"/>
    <mergeCell ref="BZ19:CR19"/>
    <mergeCell ref="BS17:BY19"/>
    <mergeCell ref="BZ17:CD18"/>
    <mergeCell ref="CE17:CL18"/>
    <mergeCell ref="CM17:CR18"/>
    <mergeCell ref="L14:AR15"/>
    <mergeCell ref="AZ14:BI14"/>
    <mergeCell ref="BJ14:BR14"/>
    <mergeCell ref="BJ15:BR15"/>
    <mergeCell ref="AZ15:BI15"/>
    <mergeCell ref="AS14:AY15"/>
    <mergeCell ref="BZ12:CC12"/>
    <mergeCell ref="CD12:CH12"/>
    <mergeCell ref="CI12:CM12"/>
    <mergeCell ref="CN12:CR12"/>
    <mergeCell ref="BZ14:CR14"/>
    <mergeCell ref="BS12:BY14"/>
    <mergeCell ref="D2:CR2"/>
    <mergeCell ref="BZ4:CR4"/>
    <mergeCell ref="BZ5:CR5"/>
    <mergeCell ref="BS8:BY11"/>
    <mergeCell ref="BZ8:CH8"/>
    <mergeCell ref="CI8:CR8"/>
    <mergeCell ref="BZ9:CH10"/>
    <mergeCell ref="CI9:CR10"/>
    <mergeCell ref="AH5:BN5"/>
    <mergeCell ref="AH9:BN9"/>
    <mergeCell ref="AM6:BI6"/>
    <mergeCell ref="AK6:AL6"/>
    <mergeCell ref="BJ6:BK6"/>
    <mergeCell ref="BZ6:CR6"/>
    <mergeCell ref="D12:K13"/>
    <mergeCell ref="D14:K15"/>
    <mergeCell ref="L12:AR13"/>
    <mergeCell ref="AS12:AY13"/>
    <mergeCell ref="D16:K17"/>
    <mergeCell ref="L16:BR17"/>
    <mergeCell ref="AZ12:BI12"/>
    <mergeCell ref="BJ12:BR12"/>
    <mergeCell ref="BI27:BR27"/>
    <mergeCell ref="L27:U27"/>
    <mergeCell ref="V27:AE27"/>
    <mergeCell ref="AF27:AN27"/>
    <mergeCell ref="AO27:AX27"/>
    <mergeCell ref="AY27:BH27"/>
    <mergeCell ref="D27:K29"/>
    <mergeCell ref="AZ13:BI13"/>
    <mergeCell ref="BJ13:BR13"/>
    <mergeCell ref="D18:K19"/>
    <mergeCell ref="D22:K23"/>
    <mergeCell ref="D24:K26"/>
    <mergeCell ref="L24:BJ24"/>
    <mergeCell ref="L25:BJ26"/>
    <mergeCell ref="BK24:BR24"/>
    <mergeCell ref="BK25:BR25"/>
    <mergeCell ref="BK26:BR26"/>
    <mergeCell ref="CE30:CL30"/>
    <mergeCell ref="CM30:CR30"/>
    <mergeCell ref="BK32:BR32"/>
    <mergeCell ref="AB31:AI33"/>
    <mergeCell ref="L31:S33"/>
    <mergeCell ref="L34:AI34"/>
    <mergeCell ref="AJ34:BF34"/>
    <mergeCell ref="BG34:CE34"/>
    <mergeCell ref="T31:AA33"/>
    <mergeCell ref="AJ31:AV33"/>
    <mergeCell ref="AW31:BB31"/>
    <mergeCell ref="BC31:BJ31"/>
    <mergeCell ref="AW32:BB32"/>
    <mergeCell ref="BC32:BJ32"/>
    <mergeCell ref="L30:AA30"/>
    <mergeCell ref="AB30:AV30"/>
    <mergeCell ref="AW30:BR30"/>
    <mergeCell ref="BK31:BR31"/>
    <mergeCell ref="BZ31:CR33"/>
    <mergeCell ref="L35:AI35"/>
    <mergeCell ref="CH68:CR68"/>
    <mergeCell ref="D65:J68"/>
    <mergeCell ref="K65:P66"/>
    <mergeCell ref="Q65:AP66"/>
    <mergeCell ref="AQ65:AW66"/>
    <mergeCell ref="AX65:BP66"/>
    <mergeCell ref="BR66:CB67"/>
    <mergeCell ref="AJ35:BF35"/>
    <mergeCell ref="BG35:CE35"/>
    <mergeCell ref="K67:P68"/>
    <mergeCell ref="AQ67:AW68"/>
    <mergeCell ref="AX67:BP68"/>
    <mergeCell ref="Q67:AP68"/>
    <mergeCell ref="AJ36:AQ41"/>
    <mergeCell ref="AR36:BF41"/>
    <mergeCell ref="BG36:BN41"/>
    <mergeCell ref="BO36:CE41"/>
    <mergeCell ref="D30:K41"/>
    <mergeCell ref="L36:S41"/>
    <mergeCell ref="T36:AI41"/>
    <mergeCell ref="AW33:BR33"/>
    <mergeCell ref="BS30:BY33"/>
    <mergeCell ref="BZ30:CD30"/>
    <mergeCell ref="E73:AP73"/>
    <mergeCell ref="BZ73:CR73"/>
    <mergeCell ref="E74:AP75"/>
    <mergeCell ref="BZ74:CR74"/>
    <mergeCell ref="E77:X79"/>
    <mergeCell ref="Y77:AP78"/>
    <mergeCell ref="AQ77:BH78"/>
    <mergeCell ref="BI77:BZ77"/>
    <mergeCell ref="CA77:CR77"/>
    <mergeCell ref="BI78:BZ79"/>
    <mergeCell ref="CA78:CR79"/>
    <mergeCell ref="Y79:AP79"/>
    <mergeCell ref="AQ79:BH79"/>
    <mergeCell ref="AV73:BU75"/>
    <mergeCell ref="BI76:CR76"/>
    <mergeCell ref="E80:X80"/>
    <mergeCell ref="Y80:AP80"/>
    <mergeCell ref="AQ80:BH80"/>
    <mergeCell ref="BI80:BZ80"/>
    <mergeCell ref="CA80:CR80"/>
    <mergeCell ref="E81:G86"/>
    <mergeCell ref="H81:J81"/>
    <mergeCell ref="K81:X81"/>
    <mergeCell ref="Y81:AP81"/>
    <mergeCell ref="AQ81:BH81"/>
    <mergeCell ref="BI81:BZ81"/>
    <mergeCell ref="H83:J83"/>
    <mergeCell ref="K83:X83"/>
    <mergeCell ref="Y83:AP83"/>
    <mergeCell ref="AQ83:BH83"/>
    <mergeCell ref="BI83:BZ83"/>
    <mergeCell ref="CA83:CR83"/>
    <mergeCell ref="H84:J84"/>
    <mergeCell ref="K84:X84"/>
    <mergeCell ref="Y84:AP84"/>
    <mergeCell ref="AQ84:BH84"/>
    <mergeCell ref="BI84:BZ84"/>
    <mergeCell ref="CA84:CR84"/>
    <mergeCell ref="CA81:CR81"/>
    <mergeCell ref="H82:J82"/>
    <mergeCell ref="K82:X82"/>
    <mergeCell ref="Y82:AP82"/>
    <mergeCell ref="AQ82:BH82"/>
    <mergeCell ref="BI82:BZ82"/>
    <mergeCell ref="CA82:CR82"/>
    <mergeCell ref="H86:J86"/>
    <mergeCell ref="K86:X86"/>
    <mergeCell ref="Y86:AP86"/>
    <mergeCell ref="AQ86:BH86"/>
    <mergeCell ref="BI86:BZ86"/>
    <mergeCell ref="CA86:CR86"/>
    <mergeCell ref="H85:J85"/>
    <mergeCell ref="K85:X85"/>
    <mergeCell ref="Y85:AP85"/>
    <mergeCell ref="AQ85:BH85"/>
    <mergeCell ref="BI85:BZ85"/>
    <mergeCell ref="CA85:CR85"/>
    <mergeCell ref="E87:X87"/>
    <mergeCell ref="Y87:AP87"/>
    <mergeCell ref="AQ87:BH87"/>
    <mergeCell ref="BI87:BZ87"/>
    <mergeCell ref="CA87:CR87"/>
    <mergeCell ref="E88:G89"/>
    <mergeCell ref="H88:J88"/>
    <mergeCell ref="K88:X88"/>
    <mergeCell ref="Y88:AP88"/>
    <mergeCell ref="AQ88:BH88"/>
    <mergeCell ref="CA88:CR88"/>
    <mergeCell ref="H89:J89"/>
    <mergeCell ref="K89:X89"/>
    <mergeCell ref="Y89:AP89"/>
    <mergeCell ref="AQ89:BH89"/>
    <mergeCell ref="BI89:BZ89"/>
    <mergeCell ref="CA89:CR89"/>
    <mergeCell ref="E90:X90"/>
    <mergeCell ref="Y90:AP90"/>
    <mergeCell ref="AQ90:BH90"/>
    <mergeCell ref="BI90:BZ90"/>
    <mergeCell ref="CA90:CR90"/>
    <mergeCell ref="CA93:CR93"/>
    <mergeCell ref="L96:X96"/>
    <mergeCell ref="AQ96:BH96"/>
    <mergeCell ref="CA96:CR96"/>
    <mergeCell ref="E99:X99"/>
    <mergeCell ref="H97:J97"/>
    <mergeCell ref="K97:X97"/>
    <mergeCell ref="Y97:AP97"/>
    <mergeCell ref="AQ97:BH97"/>
    <mergeCell ref="BI97:BZ97"/>
    <mergeCell ref="H94:J96"/>
    <mergeCell ref="K94:X94"/>
    <mergeCell ref="Y94:AP94"/>
    <mergeCell ref="AQ94:BH94"/>
    <mergeCell ref="AE96:AO96"/>
    <mergeCell ref="BO96:BY96"/>
    <mergeCell ref="CA97:CR97"/>
    <mergeCell ref="E98:X98"/>
    <mergeCell ref="Y98:AP98"/>
    <mergeCell ref="AQ98:BH98"/>
    <mergeCell ref="BI98:BZ98"/>
    <mergeCell ref="CA98:CR98"/>
    <mergeCell ref="E92:G97"/>
    <mergeCell ref="BI94:BZ94"/>
    <mergeCell ref="CA94:CR94"/>
    <mergeCell ref="K95:X95"/>
    <mergeCell ref="Y95:AP95"/>
    <mergeCell ref="AQ95:BH95"/>
    <mergeCell ref="BI95:BZ95"/>
    <mergeCell ref="CA95:CR95"/>
    <mergeCell ref="CA92:CR92"/>
    <mergeCell ref="H93:J93"/>
    <mergeCell ref="K93:X93"/>
    <mergeCell ref="Y93:AP93"/>
    <mergeCell ref="AQ93:BH93"/>
    <mergeCell ref="BI93:BZ93"/>
    <mergeCell ref="E100:G101"/>
    <mergeCell ref="H100:J100"/>
    <mergeCell ref="E103:X103"/>
    <mergeCell ref="Y103:AP103"/>
    <mergeCell ref="AQ103:BH103"/>
    <mergeCell ref="BI103:BZ103"/>
    <mergeCell ref="CA103:CR103"/>
    <mergeCell ref="E102:X102"/>
    <mergeCell ref="Y102:AP102"/>
    <mergeCell ref="AQ102:BH102"/>
    <mergeCell ref="BI102:BZ102"/>
    <mergeCell ref="CA102:CR102"/>
    <mergeCell ref="BI100:BZ100"/>
    <mergeCell ref="CA100:CR100"/>
    <mergeCell ref="H101:J101"/>
    <mergeCell ref="K101:X101"/>
    <mergeCell ref="Y101:AP101"/>
    <mergeCell ref="AQ101:BH101"/>
    <mergeCell ref="K100:X100"/>
    <mergeCell ref="Y100:AP100"/>
    <mergeCell ref="AQ100:BH100"/>
    <mergeCell ref="E109:X109"/>
    <mergeCell ref="Y109:AP109"/>
    <mergeCell ref="E104:X104"/>
    <mergeCell ref="Y104:AP104"/>
    <mergeCell ref="AQ104:BH104"/>
    <mergeCell ref="BI104:BZ104"/>
    <mergeCell ref="CA104:CR104"/>
    <mergeCell ref="E105:G107"/>
    <mergeCell ref="H105:J105"/>
    <mergeCell ref="K105:X105"/>
    <mergeCell ref="Y105:AP105"/>
    <mergeCell ref="AQ105:BH105"/>
    <mergeCell ref="H107:J107"/>
    <mergeCell ref="K107:X107"/>
    <mergeCell ref="Y107:AP107"/>
    <mergeCell ref="AQ107:BH107"/>
    <mergeCell ref="BI107:BZ107"/>
    <mergeCell ref="CA107:CR107"/>
    <mergeCell ref="BI105:BZ105"/>
    <mergeCell ref="CA105:CR105"/>
    <mergeCell ref="H106:J106"/>
    <mergeCell ref="K106:X106"/>
    <mergeCell ref="Y106:AP106"/>
    <mergeCell ref="H133:J135"/>
    <mergeCell ref="K133:X133"/>
    <mergeCell ref="Y133:AP133"/>
    <mergeCell ref="AQ133:BH133"/>
    <mergeCell ref="BI133:BZ133"/>
    <mergeCell ref="CA133:CR133"/>
    <mergeCell ref="K134:X134"/>
    <mergeCell ref="AQ134:BH134"/>
    <mergeCell ref="AQ132:BH132"/>
    <mergeCell ref="BI132:BZ132"/>
    <mergeCell ref="CA132:CR132"/>
    <mergeCell ref="CA134:CR134"/>
    <mergeCell ref="K135:X135"/>
    <mergeCell ref="Y135:AP135"/>
    <mergeCell ref="AQ135:BH135"/>
    <mergeCell ref="BI135:BZ135"/>
    <mergeCell ref="CA135:CR135"/>
    <mergeCell ref="H132:X132"/>
    <mergeCell ref="Y132:AP132"/>
    <mergeCell ref="H136:X136"/>
    <mergeCell ref="Y136:AP136"/>
    <mergeCell ref="AQ136:BH136"/>
    <mergeCell ref="BI136:BZ136"/>
    <mergeCell ref="CA136:CR136"/>
    <mergeCell ref="H137:X137"/>
    <mergeCell ref="Y137:AP137"/>
    <mergeCell ref="AQ137:BH137"/>
    <mergeCell ref="BI137:BZ137"/>
    <mergeCell ref="CA137:CR137"/>
    <mergeCell ref="H138:X138"/>
    <mergeCell ref="Y138:AP138"/>
    <mergeCell ref="AQ138:BH138"/>
    <mergeCell ref="BI138:BZ138"/>
    <mergeCell ref="CA138:CR138"/>
    <mergeCell ref="E139:X139"/>
    <mergeCell ref="Y139:AP139"/>
    <mergeCell ref="AQ139:BH139"/>
    <mergeCell ref="BI139:BZ139"/>
    <mergeCell ref="CA139:CR139"/>
    <mergeCell ref="E128:G138"/>
    <mergeCell ref="H128:X128"/>
    <mergeCell ref="Y128:AP128"/>
    <mergeCell ref="AQ128:BH128"/>
    <mergeCell ref="BI128:BZ128"/>
    <mergeCell ref="CA128:CR128"/>
    <mergeCell ref="H129:J131"/>
    <mergeCell ref="K129:X129"/>
    <mergeCell ref="Y129:AP129"/>
    <mergeCell ref="AQ129:BH129"/>
    <mergeCell ref="K131:X131"/>
    <mergeCell ref="Y131:AP131"/>
    <mergeCell ref="AQ131:BH131"/>
    <mergeCell ref="BI131:BZ131"/>
    <mergeCell ref="E140:X140"/>
    <mergeCell ref="Y140:AP140"/>
    <mergeCell ref="AQ140:BH140"/>
    <mergeCell ref="BI140:BZ140"/>
    <mergeCell ref="CA140:CR140"/>
    <mergeCell ref="E141:X141"/>
    <mergeCell ref="Y141:AP141"/>
    <mergeCell ref="AQ141:BH141"/>
    <mergeCell ref="BI141:BZ141"/>
    <mergeCell ref="CA141:CR141"/>
    <mergeCell ref="E142:X142"/>
    <mergeCell ref="Y142:AP142"/>
    <mergeCell ref="AQ142:BH142"/>
    <mergeCell ref="BI142:BZ142"/>
    <mergeCell ref="CA142:CR142"/>
    <mergeCell ref="E143:G146"/>
    <mergeCell ref="H143:X143"/>
    <mergeCell ref="Y143:AP143"/>
    <mergeCell ref="AQ143:BH143"/>
    <mergeCell ref="BI143:BZ143"/>
    <mergeCell ref="H145:X145"/>
    <mergeCell ref="Y145:AP145"/>
    <mergeCell ref="AQ145:BH145"/>
    <mergeCell ref="BI145:BZ145"/>
    <mergeCell ref="CA145:CR145"/>
    <mergeCell ref="H146:X146"/>
    <mergeCell ref="Y146:AP146"/>
    <mergeCell ref="AQ146:BH146"/>
    <mergeCell ref="AQ150:BH150"/>
    <mergeCell ref="CA143:CR143"/>
    <mergeCell ref="H144:X144"/>
    <mergeCell ref="Y144:AP144"/>
    <mergeCell ref="AQ144:BH144"/>
    <mergeCell ref="BI144:BZ144"/>
    <mergeCell ref="CA144:CR144"/>
    <mergeCell ref="BI148:BZ148"/>
    <mergeCell ref="BI150:BZ150"/>
    <mergeCell ref="CA150:CR150"/>
    <mergeCell ref="CA148:CR148"/>
    <mergeCell ref="H149:X149"/>
    <mergeCell ref="Y149:AP149"/>
    <mergeCell ref="CH160:CR160"/>
    <mergeCell ref="E155:X155"/>
    <mergeCell ref="Y155:AP155"/>
    <mergeCell ref="E156:X156"/>
    <mergeCell ref="Y156:AP156"/>
    <mergeCell ref="E157:X157"/>
    <mergeCell ref="Y157:AP157"/>
    <mergeCell ref="E152:X152"/>
    <mergeCell ref="Y152:AP152"/>
    <mergeCell ref="E153:X153"/>
    <mergeCell ref="Y153:AP153"/>
    <mergeCell ref="E154:X154"/>
    <mergeCell ref="Y154:AP154"/>
    <mergeCell ref="AQ157:BH157"/>
    <mergeCell ref="BI157:BZ157"/>
    <mergeCell ref="CA157:CR157"/>
    <mergeCell ref="BI159:BZ159"/>
    <mergeCell ref="BI123:CR123"/>
    <mergeCell ref="AH119:BR119"/>
    <mergeCell ref="E151:X151"/>
    <mergeCell ref="Y151:AP151"/>
    <mergeCell ref="AQ151:BH151"/>
    <mergeCell ref="BI151:BZ151"/>
    <mergeCell ref="CA151:CR151"/>
    <mergeCell ref="AE130:AO130"/>
    <mergeCell ref="BO130:BY130"/>
    <mergeCell ref="AE134:AO134"/>
    <mergeCell ref="BO134:BY134"/>
    <mergeCell ref="CA131:CR131"/>
    <mergeCell ref="BI146:BZ146"/>
    <mergeCell ref="CA146:CR146"/>
    <mergeCell ref="E147:X147"/>
    <mergeCell ref="Y147:AP147"/>
    <mergeCell ref="AQ147:BH147"/>
    <mergeCell ref="H150:X150"/>
    <mergeCell ref="BI147:BZ147"/>
    <mergeCell ref="CA147:CR147"/>
    <mergeCell ref="E148:G150"/>
    <mergeCell ref="H148:X148"/>
    <mergeCell ref="Y148:AP148"/>
    <mergeCell ref="AQ148:BH148"/>
    <mergeCell ref="BI129:BZ129"/>
    <mergeCell ref="CA129:CR129"/>
    <mergeCell ref="K130:X130"/>
    <mergeCell ref="AQ130:BH130"/>
    <mergeCell ref="CA130:CR130"/>
    <mergeCell ref="CA125:CR126"/>
    <mergeCell ref="Y126:AP126"/>
    <mergeCell ref="AQ126:BH126"/>
    <mergeCell ref="E127:X127"/>
    <mergeCell ref="Y127:AP127"/>
    <mergeCell ref="AQ127:BH127"/>
    <mergeCell ref="BI127:BZ127"/>
    <mergeCell ref="CA127:CR127"/>
    <mergeCell ref="E124:X126"/>
    <mergeCell ref="Y124:AP125"/>
    <mergeCell ref="AQ124:BH125"/>
    <mergeCell ref="BI124:BZ124"/>
    <mergeCell ref="CA124:CR124"/>
    <mergeCell ref="BI125:BZ126"/>
    <mergeCell ref="E120:AP120"/>
    <mergeCell ref="BZ120:CR120"/>
    <mergeCell ref="E121:AP122"/>
    <mergeCell ref="BZ121:CR121"/>
    <mergeCell ref="AV120:BU122"/>
    <mergeCell ref="E113:X113"/>
    <mergeCell ref="Y113:AP113"/>
    <mergeCell ref="BI114:BZ114"/>
    <mergeCell ref="CH115:CR115"/>
    <mergeCell ref="BZ119:CR119"/>
    <mergeCell ref="AH8:BN8"/>
    <mergeCell ref="BI108:BZ108"/>
    <mergeCell ref="E110:X110"/>
    <mergeCell ref="Y110:AP110"/>
    <mergeCell ref="E111:X111"/>
    <mergeCell ref="Y111:AP111"/>
    <mergeCell ref="E112:X112"/>
    <mergeCell ref="Y112:AP112"/>
    <mergeCell ref="E108:X108"/>
    <mergeCell ref="Y108:AP108"/>
    <mergeCell ref="AQ108:BH108"/>
    <mergeCell ref="AQ106:BH106"/>
    <mergeCell ref="BI106:BZ106"/>
    <mergeCell ref="BI101:BZ101"/>
    <mergeCell ref="H92:J92"/>
    <mergeCell ref="K92:X92"/>
    <mergeCell ref="Y92:AP92"/>
    <mergeCell ref="AQ92:BH92"/>
    <mergeCell ref="BI92:BZ92"/>
    <mergeCell ref="BI88:BZ88"/>
    <mergeCell ref="E91:X91"/>
    <mergeCell ref="Y91:AP91"/>
    <mergeCell ref="AQ91:BH91"/>
    <mergeCell ref="BI91:BZ91"/>
  </mergeCells>
  <phoneticPr fontId="3"/>
  <conditionalFormatting sqref="AZ22">
    <cfRule type="expression" dxfId="16" priority="16" stopIfTrue="1">
      <formula>AND(L22&lt;&gt;"",AZ22="")</formula>
    </cfRule>
  </conditionalFormatting>
  <conditionalFormatting sqref="L24">
    <cfRule type="expression" priority="14">
      <formula>$AB$31=""</formula>
    </cfRule>
  </conditionalFormatting>
  <conditionalFormatting sqref="AB31">
    <cfRule type="expression" dxfId="15" priority="13">
      <formula>$AB$31=""</formula>
    </cfRule>
  </conditionalFormatting>
  <conditionalFormatting sqref="L34:AI35">
    <cfRule type="expression" dxfId="14" priority="12">
      <formula>$AZ$45=""</formula>
    </cfRule>
  </conditionalFormatting>
  <conditionalFormatting sqref="L34:AI35">
    <cfRule type="expression" dxfId="13" priority="11">
      <formula>$AZ$45=" "</formula>
    </cfRule>
  </conditionalFormatting>
  <conditionalFormatting sqref="L34:AI35">
    <cfRule type="expression" dxfId="12" priority="10">
      <formula>$AZ$45="　"</formula>
    </cfRule>
  </conditionalFormatting>
  <conditionalFormatting sqref="L34:AI35">
    <cfRule type="expression" dxfId="11" priority="9">
      <formula>$AZ$45="G"</formula>
    </cfRule>
  </conditionalFormatting>
  <conditionalFormatting sqref="AJ34:BF35">
    <cfRule type="expression" dxfId="10" priority="8">
      <formula>$AZ$45=""</formula>
    </cfRule>
  </conditionalFormatting>
  <conditionalFormatting sqref="AJ34:BF35">
    <cfRule type="expression" dxfId="9" priority="7">
      <formula>$AZ$45=" "</formula>
    </cfRule>
  </conditionalFormatting>
  <conditionalFormatting sqref="AJ34:BF35">
    <cfRule type="expression" dxfId="8" priority="6">
      <formula>$AZ$45="　"</formula>
    </cfRule>
  </conditionalFormatting>
  <conditionalFormatting sqref="AJ34:BF35">
    <cfRule type="expression" dxfId="7" priority="5">
      <formula>$AZ$45="N"</formula>
    </cfRule>
  </conditionalFormatting>
  <conditionalFormatting sqref="BG34:CE35">
    <cfRule type="expression" dxfId="6" priority="4">
      <formula>$AZ$45="H"</formula>
    </cfRule>
  </conditionalFormatting>
  <conditionalFormatting sqref="BG34:CE35">
    <cfRule type="expression" dxfId="5" priority="3">
      <formula>$AZ$45="G"</formula>
    </cfRule>
  </conditionalFormatting>
  <conditionalFormatting sqref="BG34:CE35">
    <cfRule type="expression" dxfId="4" priority="2">
      <formula>$AZ$45="R"</formula>
    </cfRule>
  </conditionalFormatting>
  <dataValidations xWindow="587" yWindow="554" count="21">
    <dataValidation imeMode="halfAlpha" allowBlank="1" showInputMessage="1" showErrorMessage="1" sqref="BZ74:CR74 BZ121:CR121 BZ15 BZ19 BZ6 AR65:AW66 AY65:BP66 AX65:AX67 R65:AP66 AQ65:AQ67 Q65:Q67"/>
    <dataValidation type="whole" errorStyle="warning" imeMode="halfAlpha" operator="greaterThanOrEqual" allowBlank="1" showInputMessage="1" showErrorMessage="1" errorTitle="入力エラー" error="整数で入力してください" sqref="L29 AO29 V29 AF29">
      <formula1>0</formula1>
    </dataValidation>
    <dataValidation imeMode="fullKatakana" allowBlank="1" showErrorMessage="1" prompt="カタカナで入力してください" sqref="L16:BR17"/>
    <dataValidation allowBlank="1" showInputMessage="1" showErrorMessage="1" prompt="姓と名の間は1文字空けてください_x000a__x000a_※役職名不要" sqref="BJ14 BZ22 AZ14 CI22"/>
    <dataValidation imeMode="fullKatakana" allowBlank="1" showInputMessage="1" showErrorMessage="1" prompt="カタカナで入力し、姓と名の間は1文字空けてください_x000a__x000a_※役職名不要" sqref="AZ12"/>
    <dataValidation errorStyle="warning" imeMode="halfAlpha" operator="greaterThanOrEqual" allowBlank="1" showInputMessage="1" showErrorMessage="1" errorTitle="入力エラー" error="整数で入力してください" sqref="BC32:BC33 BK32:BK33"/>
    <dataValidation errorStyle="warning" imeMode="halfAlpha" allowBlank="1" showInputMessage="1" showErrorMessage="1" errorTitle="入力エラー" error="元号は、数字コードで入力してください_x000a__x000a_3：昭和　4：平成　5：令和" sqref="AW32:AW33"/>
    <dataValidation errorStyle="warning" imeMode="halfAlpha" allowBlank="1" showInputMessage="1" showErrorMessage="1" errorTitle="コード入力エラー" error="当年度５月１日現在の設置者別コードについては、数字コードで入力してください_x000a__x000a_1：学校法人　2：その他の法人　3：個人" sqref="CI9:CR10"/>
    <dataValidation errorStyle="warning" imeMode="halfAlpha" allowBlank="1" showInputMessage="1" showErrorMessage="1" errorTitle="コード入力エラー" error="前年度５月１日現在の設置者別コードについては、数字コードで入力してください_x000a__x000a_1：学校法人　2：その他の法人　3：個人" sqref="BZ9:CH10"/>
    <dataValidation imeMode="fullKatakana" allowBlank="1" showInputMessage="1" showErrorMessage="1" prompt="カタカナで入力してください_x000a__x000a_※役職名不要" sqref="BJ13"/>
    <dataValidation errorStyle="warning" imeMode="fullKatakana" allowBlank="1" showErrorMessage="1" prompt="カタカナで入力してください" sqref="L12:AR13"/>
    <dataValidation allowBlank="1" showErrorMessage="1" sqref="BZ13:CR14 AZ13:BI13 L19:BR19"/>
    <dataValidation type="list" imeMode="halfAlpha" allowBlank="1" sqref="AZ22:BF23">
      <formula1>"G"</formula1>
    </dataValidation>
    <dataValidation errorStyle="warning" allowBlank="1" showErrorMessage="1" errorTitle="入力エラー" error="所在地区分は、数字コードで入力してください_x000a__x000a_法人所在地と学校所在地が_x000a_　1：異なる_x000a_　2：同じ" prompt="プルダウンから選択してください" sqref="BK25"/>
    <dataValidation imeMode="halfAlpha" allowBlank="1" showErrorMessage="1" prompt="法人所在地と同じ場合は入力不要です" sqref="CJ27:CR29"/>
    <dataValidation imeMode="halfAlpha" allowBlank="1" showErrorMessage="1" sqref="BZ27:CF29"/>
    <dataValidation type="whole" errorStyle="warning" imeMode="halfAlpha" operator="greaterThanOrEqual" allowBlank="1" showInputMessage="1" showErrorMessage="1" errorTitle="入力エラー" error="整数で入力してください" promptTitle="幼稚園・認定こども園のみ入力" prompt="３歳～５歳の認可クラス数を入力してください" sqref="AY29">
      <formula1>0</formula1>
    </dataValidation>
    <dataValidation type="whole" errorStyle="warning" imeMode="halfAlpha" operator="greaterThanOrEqual" allowBlank="1" showInputMessage="1" showErrorMessage="1" errorTitle="入力エラー" error="整数で入力してください" promptTitle="在籍生徒・園児数" prompt="当該年度の５月１日現在の人数を入力してください" sqref="BI29">
      <formula1>0</formula1>
    </dataValidation>
    <dataValidation errorStyle="warning" imeMode="halfAlpha" allowBlank="1" showErrorMessage="1" errorTitle="入力エラー" error="男女校種は数字コードで入力してください_x000a__x000a_1:男子校　2:女子校　3:男女共学" sqref="AB31 L31"/>
    <dataValidation imeMode="fullKatakana" allowBlank="1" showErrorMessage="1" prompt="カタカナで入力し、姓と名の間は1文字空けてください_x000a__x000a_※役職名不要" sqref="BJ12:BR12"/>
    <dataValidation allowBlank="1" showErrorMessage="1" prompt="姓と名の間は1文字空けてください_x000a__x000a_※役職名不要" sqref="BZ23:CR23"/>
  </dataValidations>
  <printOptions horizontalCentered="1"/>
  <pageMargins left="0.47244094488188981" right="0.39370078740157483" top="0.39370078740157483" bottom="0.39370078740157483" header="0" footer="0"/>
  <pageSetup paperSize="9" scale="61" fitToHeight="3" orientation="portrait" horizontalDpi="300" verticalDpi="300" r:id="rId1"/>
  <headerFooter alignWithMargins="0"/>
  <rowBreaks count="2" manualBreakCount="2">
    <brk id="68" min="3" max="95" man="1"/>
    <brk id="115" min="3" max="93" man="1"/>
  </rowBreaks>
  <drawing r:id="rId2"/>
  <extLst>
    <ext xmlns:x14="http://schemas.microsoft.com/office/spreadsheetml/2009/9/main" uri="{78C0D931-6437-407d-A8EE-F0AAD7539E65}">
      <x14:conditionalFormattings>
        <x14:conditionalFormatting xmlns:xm="http://schemas.microsoft.com/office/excel/2006/main">
          <x14:cfRule type="expression" priority="1" id="{2402A7D7-ECAE-43C6-9A72-D76265AD355C}">
            <xm:f>作業２!$G$74="０パンチ"</xm:f>
            <x14:dxf>
              <fill>
                <patternFill>
                  <bgColor theme="0" tint="-0.499984740745262"/>
                </patternFill>
              </fill>
            </x14:dxf>
          </x14:cfRule>
          <xm:sqref>BZ9:CH10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DG190"/>
  <sheetViews>
    <sheetView showGridLines="0" view="pageBreakPreview" topLeftCell="C4" zoomScale="75" zoomScaleNormal="70" zoomScaleSheetLayoutView="75" zoomScalePageLayoutView="70" workbookViewId="0">
      <selection activeCell="BZ5" sqref="BZ5:CR5"/>
    </sheetView>
  </sheetViews>
  <sheetFormatPr defaultColWidth="1.6640625" defaultRowHeight="13.2" x14ac:dyDescent="0.2"/>
  <cols>
    <col min="1" max="1" width="2.33203125" style="4" hidden="1" customWidth="1"/>
    <col min="2" max="2" width="3.33203125" style="4" hidden="1" customWidth="1"/>
    <col min="3" max="3" width="0.77734375" style="4" customWidth="1"/>
    <col min="4" max="11" width="1.44140625" style="3" customWidth="1"/>
    <col min="12" max="44" width="1.6640625" style="3" customWidth="1"/>
    <col min="45" max="51" width="1.44140625" style="3" customWidth="1"/>
    <col min="52" max="58" width="1.6640625" style="3" customWidth="1"/>
    <col min="59" max="59" width="2.109375" style="3" customWidth="1"/>
    <col min="60" max="69" width="1.6640625" style="3" customWidth="1"/>
    <col min="70" max="70" width="2.44140625" style="3" customWidth="1"/>
    <col min="71" max="73" width="1.6640625" style="3" customWidth="1"/>
    <col min="74" max="74" width="2" style="3" customWidth="1"/>
    <col min="75" max="75" width="2.33203125" style="3" customWidth="1"/>
    <col min="76" max="76" width="1.6640625" style="3" customWidth="1"/>
    <col min="77" max="77" width="1.21875" style="3" customWidth="1"/>
    <col min="78" max="80" width="1.6640625" style="3" customWidth="1"/>
    <col min="81" max="81" width="2.21875" style="3" customWidth="1"/>
    <col min="82" max="82" width="1.6640625" style="3" customWidth="1"/>
    <col min="83" max="83" width="2" style="3" customWidth="1"/>
    <col min="84" max="85" width="1.6640625" style="3" customWidth="1"/>
    <col min="86" max="86" width="2" style="3" customWidth="1"/>
    <col min="87" max="87" width="1.6640625" style="3" customWidth="1"/>
    <col min="88" max="88" width="1.77734375" style="3" customWidth="1"/>
    <col min="89" max="91" width="1.6640625" style="3" customWidth="1"/>
    <col min="92" max="92" width="2" style="3" customWidth="1"/>
    <col min="93" max="96" width="1.6640625" style="3" customWidth="1"/>
    <col min="97" max="97" width="9.77734375" style="4" hidden="1" customWidth="1"/>
    <col min="98" max="98" width="1.6640625" style="4"/>
    <col min="99" max="99" width="3" style="4" bestFit="1" customWidth="1"/>
    <col min="100" max="16384" width="1.6640625" style="4"/>
  </cols>
  <sheetData>
    <row r="1" spans="1:97" ht="6.75" hidden="1" customHeight="1" x14ac:dyDescent="0.2">
      <c r="A1" s="2" t="s">
        <v>51</v>
      </c>
      <c r="B1" s="2">
        <v>430</v>
      </c>
    </row>
    <row r="2" spans="1:97" s="6" customFormat="1" ht="33" hidden="1" customHeight="1" x14ac:dyDescent="0.2">
      <c r="A2" s="16" t="s">
        <v>52</v>
      </c>
      <c r="D2" s="1064" t="s">
        <v>112</v>
      </c>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5"/>
      <c r="AT2" s="1065"/>
      <c r="AU2" s="1065"/>
      <c r="AV2" s="1065"/>
      <c r="AW2" s="1065"/>
      <c r="AX2" s="1065"/>
      <c r="AY2" s="1065"/>
      <c r="AZ2" s="1065"/>
      <c r="BA2" s="1065"/>
      <c r="BB2" s="1065"/>
      <c r="BC2" s="1065"/>
      <c r="BD2" s="1065"/>
      <c r="BE2" s="1065"/>
      <c r="BF2" s="1065"/>
      <c r="BG2" s="1065"/>
      <c r="BH2" s="1065"/>
      <c r="BI2" s="1065"/>
      <c r="BJ2" s="1065"/>
      <c r="BK2" s="1065"/>
      <c r="BL2" s="1065"/>
      <c r="BM2" s="1065"/>
      <c r="BN2" s="1065"/>
      <c r="BO2" s="1065"/>
      <c r="BP2" s="1065"/>
      <c r="BQ2" s="1065"/>
      <c r="BR2" s="1065"/>
      <c r="BS2" s="1065"/>
      <c r="BT2" s="1065"/>
      <c r="BU2" s="1065"/>
      <c r="BV2" s="1065"/>
      <c r="BW2" s="1065"/>
      <c r="BX2" s="1065"/>
      <c r="BY2" s="1065"/>
      <c r="BZ2" s="1065"/>
      <c r="CA2" s="1065"/>
      <c r="CB2" s="1065"/>
      <c r="CC2" s="1065"/>
      <c r="CD2" s="1065"/>
      <c r="CE2" s="1065"/>
      <c r="CF2" s="1065"/>
      <c r="CG2" s="1065"/>
      <c r="CH2" s="1065"/>
      <c r="CI2" s="1065"/>
      <c r="CJ2" s="1065"/>
      <c r="CK2" s="1065"/>
      <c r="CL2" s="1065"/>
      <c r="CM2" s="1065"/>
      <c r="CN2" s="1065"/>
      <c r="CO2" s="1065"/>
      <c r="CP2" s="1065"/>
      <c r="CQ2" s="1065"/>
      <c r="CR2" s="1066"/>
    </row>
    <row r="3" spans="1:97" hidden="1" x14ac:dyDescent="0.2"/>
    <row r="4" spans="1:97" ht="26.25" customHeight="1" x14ac:dyDescent="0.2">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Z4" s="1067" t="s">
        <v>33</v>
      </c>
      <c r="CA4" s="1067"/>
      <c r="CB4" s="1067"/>
      <c r="CC4" s="1067"/>
      <c r="CD4" s="1067"/>
      <c r="CE4" s="1067"/>
      <c r="CF4" s="1067"/>
      <c r="CG4" s="1067"/>
      <c r="CH4" s="1067"/>
      <c r="CI4" s="1067"/>
      <c r="CJ4" s="1067"/>
      <c r="CK4" s="1067"/>
      <c r="CL4" s="1067"/>
      <c r="CM4" s="1067"/>
      <c r="CN4" s="1067"/>
      <c r="CO4" s="1067"/>
      <c r="CP4" s="1067"/>
      <c r="CQ4" s="1067"/>
      <c r="CR4" s="1067"/>
    </row>
    <row r="5" spans="1:97" ht="24.75" customHeight="1" x14ac:dyDescent="0.2">
      <c r="AH5" s="1089" t="s">
        <v>3</v>
      </c>
      <c r="AI5" s="1089"/>
      <c r="AJ5" s="1089"/>
      <c r="AK5" s="1089"/>
      <c r="AL5" s="1089"/>
      <c r="AM5" s="1089"/>
      <c r="AN5" s="1089"/>
      <c r="AO5" s="1089"/>
      <c r="AP5" s="1089"/>
      <c r="AQ5" s="1089"/>
      <c r="AR5" s="1089"/>
      <c r="AS5" s="1089"/>
      <c r="AT5" s="1089"/>
      <c r="AU5" s="1089"/>
      <c r="AV5" s="1089"/>
      <c r="AW5" s="1089"/>
      <c r="AX5" s="1089"/>
      <c r="AY5" s="1089"/>
      <c r="AZ5" s="1089"/>
      <c r="BA5" s="1089"/>
      <c r="BB5" s="1089"/>
      <c r="BC5" s="1089"/>
      <c r="BD5" s="1089"/>
      <c r="BE5" s="1089"/>
      <c r="BF5" s="1089"/>
      <c r="BG5" s="1089"/>
      <c r="BH5" s="1089"/>
      <c r="BI5" s="1089"/>
      <c r="BJ5" s="1089"/>
      <c r="BK5" s="1089"/>
      <c r="BL5" s="1089"/>
      <c r="BM5" s="1089"/>
      <c r="BN5" s="1089"/>
      <c r="BO5" s="249"/>
      <c r="BZ5" s="1068" t="s">
        <v>0</v>
      </c>
      <c r="CA5" s="1069"/>
      <c r="CB5" s="1069"/>
      <c r="CC5" s="1069"/>
      <c r="CD5" s="1069"/>
      <c r="CE5" s="1069"/>
      <c r="CF5" s="1069"/>
      <c r="CG5" s="1069"/>
      <c r="CH5" s="1069"/>
      <c r="CI5" s="1069"/>
      <c r="CJ5" s="1069"/>
      <c r="CK5" s="1069"/>
      <c r="CL5" s="1069"/>
      <c r="CM5" s="1069"/>
      <c r="CN5" s="1069"/>
      <c r="CO5" s="1069"/>
      <c r="CP5" s="1069"/>
      <c r="CQ5" s="1069"/>
      <c r="CR5" s="1070"/>
    </row>
    <row r="6" spans="1:97" ht="39" customHeight="1" x14ac:dyDescent="0.25">
      <c r="AI6" s="248"/>
      <c r="AJ6" s="248"/>
      <c r="AK6" s="785" t="s">
        <v>478</v>
      </c>
      <c r="AL6" s="785"/>
      <c r="AM6" s="786" t="s">
        <v>496</v>
      </c>
      <c r="AN6" s="786"/>
      <c r="AO6" s="786"/>
      <c r="AP6" s="786"/>
      <c r="AQ6" s="786"/>
      <c r="AR6" s="786"/>
      <c r="AS6" s="786"/>
      <c r="AT6" s="786"/>
      <c r="AU6" s="786"/>
      <c r="AV6" s="786"/>
      <c r="AW6" s="786"/>
      <c r="AX6" s="786"/>
      <c r="AY6" s="786"/>
      <c r="AZ6" s="786"/>
      <c r="BA6" s="786"/>
      <c r="BB6" s="786"/>
      <c r="BC6" s="786"/>
      <c r="BD6" s="786"/>
      <c r="BE6" s="786"/>
      <c r="BF6" s="786"/>
      <c r="BG6" s="786"/>
      <c r="BH6" s="786"/>
      <c r="BI6" s="786"/>
      <c r="BJ6" s="785" t="s">
        <v>479</v>
      </c>
      <c r="BK6" s="785"/>
      <c r="BL6" s="248"/>
      <c r="BM6" s="248"/>
      <c r="BN6" s="248"/>
      <c r="BZ6" s="1091"/>
      <c r="CA6" s="1092"/>
      <c r="CB6" s="1092"/>
      <c r="CC6" s="1092"/>
      <c r="CD6" s="1092"/>
      <c r="CE6" s="1092"/>
      <c r="CF6" s="1092"/>
      <c r="CG6" s="1092"/>
      <c r="CH6" s="1092"/>
      <c r="CI6" s="1092"/>
      <c r="CJ6" s="1092"/>
      <c r="CK6" s="1092"/>
      <c r="CL6" s="1092"/>
      <c r="CM6" s="1092"/>
      <c r="CN6" s="1092"/>
      <c r="CO6" s="1092"/>
      <c r="CP6" s="1092"/>
      <c r="CQ6" s="1092"/>
      <c r="CR6" s="1093"/>
    </row>
    <row r="7" spans="1:97" ht="7.5" customHeight="1" thickBot="1" x14ac:dyDescent="0.25">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row>
    <row r="8" spans="1:97" ht="24.75" customHeight="1" thickTop="1" x14ac:dyDescent="0.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578" t="s">
        <v>592</v>
      </c>
      <c r="AI8" s="578"/>
      <c r="AJ8" s="578"/>
      <c r="AK8" s="578"/>
      <c r="AL8" s="578"/>
      <c r="AM8" s="578"/>
      <c r="AN8" s="578"/>
      <c r="AO8" s="578"/>
      <c r="AP8" s="578"/>
      <c r="AQ8" s="578"/>
      <c r="AR8" s="578"/>
      <c r="AS8" s="578"/>
      <c r="AT8" s="578"/>
      <c r="AU8" s="578"/>
      <c r="AV8" s="578"/>
      <c r="AW8" s="578"/>
      <c r="AX8" s="578"/>
      <c r="AY8" s="578"/>
      <c r="AZ8" s="578"/>
      <c r="BA8" s="578"/>
      <c r="BB8" s="578"/>
      <c r="BC8" s="578"/>
      <c r="BD8" s="578"/>
      <c r="BE8" s="578"/>
      <c r="BF8" s="578"/>
      <c r="BG8" s="578"/>
      <c r="BH8" s="578"/>
      <c r="BI8" s="578"/>
      <c r="BJ8" s="578"/>
      <c r="BK8" s="578"/>
      <c r="BL8" s="578"/>
      <c r="BM8" s="578"/>
      <c r="BN8" s="578"/>
      <c r="BP8" s="23"/>
      <c r="BQ8" s="9"/>
      <c r="BR8" s="9"/>
      <c r="BS8" s="1071" t="s">
        <v>37</v>
      </c>
      <c r="BT8" s="1072"/>
      <c r="BU8" s="1072"/>
      <c r="BV8" s="1072"/>
      <c r="BW8" s="1072"/>
      <c r="BX8" s="1072"/>
      <c r="BY8" s="1073"/>
      <c r="BZ8" s="1080" t="s">
        <v>56</v>
      </c>
      <c r="CA8" s="1081"/>
      <c r="CB8" s="1081"/>
      <c r="CC8" s="1081"/>
      <c r="CD8" s="1081"/>
      <c r="CE8" s="1081"/>
      <c r="CF8" s="1081"/>
      <c r="CG8" s="1081"/>
      <c r="CH8" s="1082"/>
      <c r="CI8" s="1080" t="s">
        <v>57</v>
      </c>
      <c r="CJ8" s="1081"/>
      <c r="CK8" s="1081"/>
      <c r="CL8" s="1081"/>
      <c r="CM8" s="1081"/>
      <c r="CN8" s="1081"/>
      <c r="CO8" s="1081"/>
      <c r="CP8" s="1081"/>
      <c r="CQ8" s="1081"/>
      <c r="CR8" s="1083"/>
      <c r="CS8" s="4" t="s">
        <v>112</v>
      </c>
    </row>
    <row r="9" spans="1:97" ht="19.5" customHeight="1" x14ac:dyDescent="0.2">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90" t="str">
        <f ca="1">CONCATENATE("（ ",作業２!C56," ",作業２!C49," 年 5 月 1 日現在 ）" )</f>
        <v>（ 令和 6 年 5 月 1 日現在 ）</v>
      </c>
      <c r="AI9" s="1090"/>
      <c r="AJ9" s="1090"/>
      <c r="AK9" s="1090"/>
      <c r="AL9" s="1090"/>
      <c r="AM9" s="1090"/>
      <c r="AN9" s="1090"/>
      <c r="AO9" s="1090"/>
      <c r="AP9" s="1090"/>
      <c r="AQ9" s="1090"/>
      <c r="AR9" s="1090"/>
      <c r="AS9" s="1090"/>
      <c r="AT9" s="1090"/>
      <c r="AU9" s="1090"/>
      <c r="AV9" s="1090"/>
      <c r="AW9" s="1090"/>
      <c r="AX9" s="1090"/>
      <c r="AY9" s="1090"/>
      <c r="AZ9" s="1090"/>
      <c r="BA9" s="1090"/>
      <c r="BB9" s="1090"/>
      <c r="BC9" s="1090"/>
      <c r="BD9" s="1090"/>
      <c r="BE9" s="1090"/>
      <c r="BF9" s="1090"/>
      <c r="BG9" s="1090"/>
      <c r="BH9" s="1090"/>
      <c r="BI9" s="1090"/>
      <c r="BJ9" s="1090"/>
      <c r="BK9" s="1090"/>
      <c r="BL9" s="1090"/>
      <c r="BM9" s="1090"/>
      <c r="BN9" s="1090"/>
      <c r="BP9" s="9"/>
      <c r="BQ9" s="9"/>
      <c r="BR9" s="9"/>
      <c r="BS9" s="1074"/>
      <c r="BT9" s="1075"/>
      <c r="BU9" s="1075"/>
      <c r="BV9" s="1075"/>
      <c r="BW9" s="1075"/>
      <c r="BX9" s="1075"/>
      <c r="BY9" s="1076"/>
      <c r="BZ9" s="1084" t="str">
        <f ca="1">IF(RIGHT(作業２!H68,2)="以降","",IF(作業２!H30="学校法人",1,IF(作業２!H30="その他の法人",2,IF(作業２!H30="個人",3,IF(作業２!H30="新設のため該当なし",IF(作業２!H68="以前",'4園目印刷'!CI9,""),"")))))</f>
        <v/>
      </c>
      <c r="CA9" s="1085"/>
      <c r="CB9" s="1085"/>
      <c r="CC9" s="1085"/>
      <c r="CD9" s="1085"/>
      <c r="CE9" s="1085"/>
      <c r="CF9" s="1085"/>
      <c r="CG9" s="1085"/>
      <c r="CH9" s="1086"/>
      <c r="CI9" s="1084">
        <v>2</v>
      </c>
      <c r="CJ9" s="1085"/>
      <c r="CK9" s="1085"/>
      <c r="CL9" s="1085"/>
      <c r="CM9" s="1085"/>
      <c r="CN9" s="1085"/>
      <c r="CO9" s="1085"/>
      <c r="CP9" s="1085"/>
      <c r="CQ9" s="1085"/>
      <c r="CR9" s="1088"/>
    </row>
    <row r="10" spans="1:97" ht="11.25" customHeight="1" x14ac:dyDescent="0.2">
      <c r="BD10" s="10"/>
      <c r="BP10" s="9"/>
      <c r="BQ10" s="9"/>
      <c r="BR10" s="9"/>
      <c r="BS10" s="1074"/>
      <c r="BT10" s="1075"/>
      <c r="BU10" s="1075"/>
      <c r="BV10" s="1075"/>
      <c r="BW10" s="1075"/>
      <c r="BX10" s="1075"/>
      <c r="BY10" s="1076"/>
      <c r="BZ10" s="1087"/>
      <c r="CA10" s="1085"/>
      <c r="CB10" s="1085"/>
      <c r="CC10" s="1085"/>
      <c r="CD10" s="1085"/>
      <c r="CE10" s="1085"/>
      <c r="CF10" s="1085"/>
      <c r="CG10" s="1085"/>
      <c r="CH10" s="1086"/>
      <c r="CI10" s="1087"/>
      <c r="CJ10" s="1085"/>
      <c r="CK10" s="1085"/>
      <c r="CL10" s="1085"/>
      <c r="CM10" s="1085"/>
      <c r="CN10" s="1085"/>
      <c r="CO10" s="1085"/>
      <c r="CP10" s="1085"/>
      <c r="CQ10" s="1085"/>
      <c r="CR10" s="1088"/>
    </row>
    <row r="11" spans="1:97" ht="17.25" customHeight="1" thickBot="1" x14ac:dyDescent="0.25">
      <c r="D11" s="11" t="s">
        <v>491</v>
      </c>
      <c r="BP11" s="9"/>
      <c r="BQ11" s="9"/>
      <c r="BR11" s="9"/>
      <c r="BS11" s="1077"/>
      <c r="BT11" s="1078"/>
      <c r="BU11" s="1078"/>
      <c r="BV11" s="1078"/>
      <c r="BW11" s="1078"/>
      <c r="BX11" s="1078"/>
      <c r="BY11" s="1079"/>
      <c r="BZ11" s="244" t="s">
        <v>50</v>
      </c>
      <c r="CA11" s="245"/>
      <c r="CB11" s="245"/>
      <c r="CC11" s="245"/>
      <c r="CD11" s="245"/>
      <c r="CE11" s="245"/>
      <c r="CF11" s="245"/>
      <c r="CG11" s="245"/>
      <c r="CH11" s="245"/>
      <c r="CI11" s="245"/>
      <c r="CJ11" s="245"/>
      <c r="CK11" s="245"/>
      <c r="CL11" s="245"/>
      <c r="CM11" s="245"/>
      <c r="CN11" s="245"/>
      <c r="CO11" s="245"/>
      <c r="CP11" s="245"/>
      <c r="CQ11" s="245"/>
      <c r="CR11" s="246"/>
    </row>
    <row r="12" spans="1:97" s="23" customFormat="1" ht="15" customHeight="1" thickTop="1" x14ac:dyDescent="0.2">
      <c r="D12" s="787" t="s">
        <v>14</v>
      </c>
      <c r="E12" s="788"/>
      <c r="F12" s="788"/>
      <c r="G12" s="788"/>
      <c r="H12" s="788"/>
      <c r="I12" s="788"/>
      <c r="J12" s="788"/>
      <c r="K12" s="789"/>
      <c r="L12" s="790" t="str">
        <f>IF((IFERROR((SEARCH("コドモエン",(IF(作業２!H78&gt;1,CONCATENATE(作業１!F6," ",作業１!G6," ",作業２!H9),IF(作業２!H78=1,CONCATENATE(作業１!F6," ",作業１!G6),""))),1)),0))&gt;0,(IF(作業２!H78&gt;1,CONCATENATE(作業１!F6," ",作業１!G6," ",作業２!H9),IF(作業２!H78=1,CONCATENATE(作業１!F6," ",作業１!G6),""))),(IF(作業２!H78&gt;1,CONCATENATE(作業１!F6," ",作業１!G6,"ニンテイコドモエン ",作業２!H9),IF(作業２!H78=1,CONCATENATE(作業１!F6," ",作業１!G6),""))))</f>
        <v/>
      </c>
      <c r="M12" s="791"/>
      <c r="N12" s="791"/>
      <c r="O12" s="791"/>
      <c r="P12" s="791"/>
      <c r="Q12" s="791"/>
      <c r="R12" s="791"/>
      <c r="S12" s="791"/>
      <c r="T12" s="791"/>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2"/>
      <c r="AS12" s="796" t="s">
        <v>14</v>
      </c>
      <c r="AT12" s="788"/>
      <c r="AU12" s="788"/>
      <c r="AV12" s="788"/>
      <c r="AW12" s="788"/>
      <c r="AX12" s="788"/>
      <c r="AY12" s="789"/>
      <c r="AZ12" s="798" t="s">
        <v>503</v>
      </c>
      <c r="BA12" s="799"/>
      <c r="BB12" s="799"/>
      <c r="BC12" s="799"/>
      <c r="BD12" s="799"/>
      <c r="BE12" s="799"/>
      <c r="BF12" s="799"/>
      <c r="BG12" s="799"/>
      <c r="BH12" s="799"/>
      <c r="BI12" s="800"/>
      <c r="BJ12" s="799" t="s">
        <v>504</v>
      </c>
      <c r="BK12" s="799"/>
      <c r="BL12" s="799"/>
      <c r="BM12" s="799"/>
      <c r="BN12" s="799"/>
      <c r="BO12" s="799"/>
      <c r="BP12" s="799"/>
      <c r="BQ12" s="799"/>
      <c r="BR12" s="801"/>
      <c r="BS12" s="673" t="s">
        <v>25</v>
      </c>
      <c r="BT12" s="674"/>
      <c r="BU12" s="674"/>
      <c r="BV12" s="674"/>
      <c r="BW12" s="674"/>
      <c r="BX12" s="674"/>
      <c r="BY12" s="674"/>
      <c r="BZ12" s="1543" t="s">
        <v>9</v>
      </c>
      <c r="CA12" s="602"/>
      <c r="CB12" s="602"/>
      <c r="CC12" s="602"/>
      <c r="CD12" s="602" t="s">
        <v>4</v>
      </c>
      <c r="CE12" s="602"/>
      <c r="CF12" s="602"/>
      <c r="CG12" s="602"/>
      <c r="CH12" s="602"/>
      <c r="CI12" s="602" t="s">
        <v>5</v>
      </c>
      <c r="CJ12" s="602"/>
      <c r="CK12" s="602"/>
      <c r="CL12" s="602"/>
      <c r="CM12" s="602"/>
      <c r="CN12" s="602" t="s">
        <v>6</v>
      </c>
      <c r="CO12" s="602"/>
      <c r="CP12" s="602"/>
      <c r="CQ12" s="602"/>
      <c r="CR12" s="604"/>
    </row>
    <row r="13" spans="1:97" s="23" customFormat="1" ht="34.5" customHeight="1" x14ac:dyDescent="0.2">
      <c r="D13" s="609"/>
      <c r="E13" s="610"/>
      <c r="F13" s="610"/>
      <c r="G13" s="610"/>
      <c r="H13" s="610"/>
      <c r="I13" s="610"/>
      <c r="J13" s="610"/>
      <c r="K13" s="611"/>
      <c r="L13" s="793"/>
      <c r="M13" s="794"/>
      <c r="N13" s="794"/>
      <c r="O13" s="794"/>
      <c r="P13" s="794"/>
      <c r="Q13" s="794"/>
      <c r="R13" s="794"/>
      <c r="S13" s="794"/>
      <c r="T13" s="79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5"/>
      <c r="AS13" s="659"/>
      <c r="AT13" s="610"/>
      <c r="AU13" s="610"/>
      <c r="AV13" s="610"/>
      <c r="AW13" s="610"/>
      <c r="AX13" s="610"/>
      <c r="AY13" s="611"/>
      <c r="AZ13" s="1562" t="str">
        <f>IF(L14="","",作業１!F8)</f>
        <v/>
      </c>
      <c r="BA13" s="1563"/>
      <c r="BB13" s="1563"/>
      <c r="BC13" s="1563"/>
      <c r="BD13" s="1563"/>
      <c r="BE13" s="1563"/>
      <c r="BF13" s="1563"/>
      <c r="BG13" s="1563"/>
      <c r="BH13" s="1563"/>
      <c r="BI13" s="1564"/>
      <c r="BJ13" s="1565" t="str">
        <f>IF(L14="","",作業１!F10)</f>
        <v/>
      </c>
      <c r="BK13" s="1563"/>
      <c r="BL13" s="1563"/>
      <c r="BM13" s="1563"/>
      <c r="BN13" s="1563"/>
      <c r="BO13" s="1563"/>
      <c r="BP13" s="1563"/>
      <c r="BQ13" s="1563"/>
      <c r="BR13" s="1566"/>
      <c r="BS13" s="675"/>
      <c r="BT13" s="676"/>
      <c r="BU13" s="676"/>
      <c r="BV13" s="676"/>
      <c r="BW13" s="676"/>
      <c r="BX13" s="676"/>
      <c r="BY13" s="676"/>
      <c r="BZ13" s="202"/>
      <c r="CA13" s="203"/>
      <c r="CB13" s="203"/>
      <c r="CC13" s="203"/>
      <c r="CD13" s="204"/>
      <c r="CE13" s="204"/>
      <c r="CF13" s="204"/>
      <c r="CG13" s="204"/>
      <c r="CH13" s="204"/>
      <c r="CI13" s="204"/>
      <c r="CJ13" s="204"/>
      <c r="CK13" s="204"/>
      <c r="CL13" s="204"/>
      <c r="CM13" s="204"/>
      <c r="CN13" s="204"/>
      <c r="CO13" s="204"/>
      <c r="CP13" s="204"/>
      <c r="CQ13" s="204"/>
      <c r="CR13" s="205"/>
    </row>
    <row r="14" spans="1:97" s="23" customFormat="1" ht="17.25" customHeight="1" x14ac:dyDescent="0.2">
      <c r="D14" s="1100" t="s">
        <v>529</v>
      </c>
      <c r="E14" s="1101"/>
      <c r="F14" s="1101"/>
      <c r="G14" s="1101"/>
      <c r="H14" s="1101"/>
      <c r="I14" s="1101"/>
      <c r="J14" s="1101"/>
      <c r="K14" s="1102"/>
      <c r="L14" s="1094" t="str">
        <f>IF((IFERROR((SEARCH("こども園",(IF(作業２!H78&gt;1,CONCATENATE(作業１!F7," ",作業１!G7," ",作業２!H10),IF(作業２!H78=1,CONCATENATE(作業１!F7," ",作業１!G7),""))),1)),0))&gt;0,(IF(作業２!H78&gt;1,CONCATENATE(作業１!F7," ",作業１!G7," ",作業２!H10),IF(作業２!H78=1,CONCATENATE(作業１!F7," ",作業１!G7),""))),(IF(作業２!H78&gt;1,CONCATENATE(作業１!F7," ",作業１!G7," 認定こども園 ",作業２!H10),IF(作業２!H78=1,CONCATENATE(作業１!F7," ",作業１!G7),""))))</f>
        <v/>
      </c>
      <c r="M14" s="1095"/>
      <c r="N14" s="1095"/>
      <c r="O14" s="1095"/>
      <c r="P14" s="1095"/>
      <c r="Q14" s="1095"/>
      <c r="R14" s="1095"/>
      <c r="S14" s="1095"/>
      <c r="T14" s="1095"/>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6"/>
      <c r="AS14" s="763" t="s">
        <v>13</v>
      </c>
      <c r="AT14" s="764"/>
      <c r="AU14" s="764"/>
      <c r="AV14" s="764"/>
      <c r="AW14" s="764"/>
      <c r="AX14" s="764"/>
      <c r="AY14" s="765"/>
      <c r="AZ14" s="1551" t="s">
        <v>436</v>
      </c>
      <c r="BA14" s="1552"/>
      <c r="BB14" s="1552"/>
      <c r="BC14" s="1552"/>
      <c r="BD14" s="1552"/>
      <c r="BE14" s="1552"/>
      <c r="BF14" s="1552"/>
      <c r="BG14" s="1552"/>
      <c r="BH14" s="1552"/>
      <c r="BI14" s="1553"/>
      <c r="BJ14" s="1554" t="s">
        <v>124</v>
      </c>
      <c r="BK14" s="1552"/>
      <c r="BL14" s="1552"/>
      <c r="BM14" s="1552"/>
      <c r="BN14" s="1552"/>
      <c r="BO14" s="1552"/>
      <c r="BP14" s="1552"/>
      <c r="BQ14" s="1552"/>
      <c r="BR14" s="1555"/>
      <c r="BS14" s="760"/>
      <c r="BT14" s="761"/>
      <c r="BU14" s="761"/>
      <c r="BV14" s="761"/>
      <c r="BW14" s="761"/>
      <c r="BX14" s="761"/>
      <c r="BY14" s="761"/>
      <c r="BZ14" s="755" t="str">
        <f>CONCATENATE(作業２!D62,"　",作業２!D63,"　",作業２!D64,"　",作業２!D65,"　",作業２!D66)</f>
        <v>3.昭和　4.平成　5.令和　　</v>
      </c>
      <c r="CA14" s="756"/>
      <c r="CB14" s="756"/>
      <c r="CC14" s="756"/>
      <c r="CD14" s="756"/>
      <c r="CE14" s="756"/>
      <c r="CF14" s="756"/>
      <c r="CG14" s="756"/>
      <c r="CH14" s="756"/>
      <c r="CI14" s="756"/>
      <c r="CJ14" s="756"/>
      <c r="CK14" s="756"/>
      <c r="CL14" s="756"/>
      <c r="CM14" s="756"/>
      <c r="CN14" s="756"/>
      <c r="CO14" s="756"/>
      <c r="CP14" s="756"/>
      <c r="CQ14" s="756"/>
      <c r="CR14" s="757"/>
    </row>
    <row r="15" spans="1:97" s="23" customFormat="1" ht="39.75" customHeight="1" x14ac:dyDescent="0.2">
      <c r="D15" s="1581"/>
      <c r="E15" s="1582"/>
      <c r="F15" s="1582"/>
      <c r="G15" s="1582"/>
      <c r="H15" s="1582"/>
      <c r="I15" s="1582"/>
      <c r="J15" s="1582"/>
      <c r="K15" s="1583"/>
      <c r="L15" s="1097"/>
      <c r="M15" s="1098"/>
      <c r="N15" s="1098"/>
      <c r="O15" s="1098"/>
      <c r="P15" s="1098"/>
      <c r="Q15" s="1098"/>
      <c r="R15" s="1098"/>
      <c r="S15" s="1098"/>
      <c r="T15" s="1098"/>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9"/>
      <c r="AS15" s="1584"/>
      <c r="AT15" s="1585"/>
      <c r="AU15" s="1585"/>
      <c r="AV15" s="1585"/>
      <c r="AW15" s="1585"/>
      <c r="AX15" s="1585"/>
      <c r="AY15" s="1586"/>
      <c r="AZ15" s="1589" t="str">
        <f>IF(L14="","",作業１!F9)</f>
        <v/>
      </c>
      <c r="BA15" s="1590"/>
      <c r="BB15" s="1590"/>
      <c r="BC15" s="1590"/>
      <c r="BD15" s="1590"/>
      <c r="BE15" s="1590"/>
      <c r="BF15" s="1590"/>
      <c r="BG15" s="1590"/>
      <c r="BH15" s="1590"/>
      <c r="BI15" s="1591"/>
      <c r="BJ15" s="1592" t="str">
        <f>IF(L14="","",作業１!F11)</f>
        <v/>
      </c>
      <c r="BK15" s="1590"/>
      <c r="BL15" s="1590"/>
      <c r="BM15" s="1590"/>
      <c r="BN15" s="1590"/>
      <c r="BO15" s="1590"/>
      <c r="BP15" s="1590"/>
      <c r="BQ15" s="1590"/>
      <c r="BR15" s="1593"/>
      <c r="BS15" s="673" t="s">
        <v>493</v>
      </c>
      <c r="BT15" s="674"/>
      <c r="BU15" s="674"/>
      <c r="BV15" s="674"/>
      <c r="BW15" s="674"/>
      <c r="BX15" s="674"/>
      <c r="BY15" s="758"/>
      <c r="BZ15" s="1106" t="str">
        <f>IF(作業２!H13="","",作業２!H13)</f>
        <v/>
      </c>
      <c r="CA15" s="1107"/>
      <c r="CB15" s="1107"/>
      <c r="CC15" s="1107"/>
      <c r="CD15" s="1107"/>
      <c r="CE15" s="1107"/>
      <c r="CF15" s="1107"/>
      <c r="CG15" s="1107"/>
      <c r="CH15" s="1107"/>
      <c r="CI15" s="1107"/>
      <c r="CJ15" s="1107"/>
      <c r="CK15" s="1107"/>
      <c r="CL15" s="1107"/>
      <c r="CM15" s="1107"/>
      <c r="CN15" s="1107"/>
      <c r="CO15" s="1107"/>
      <c r="CP15" s="1107"/>
      <c r="CQ15" s="1107"/>
      <c r="CR15" s="1108"/>
    </row>
    <row r="16" spans="1:97" s="23" customFormat="1" ht="30" customHeight="1" x14ac:dyDescent="0.2">
      <c r="D16" s="663" t="s">
        <v>14</v>
      </c>
      <c r="E16" s="621"/>
      <c r="F16" s="621"/>
      <c r="G16" s="621"/>
      <c r="H16" s="621"/>
      <c r="I16" s="621"/>
      <c r="J16" s="621"/>
      <c r="K16" s="622"/>
      <c r="L16" s="1094" t="str">
        <f>IFERROR(CONCATENATE(作業２!H14,作業２!H16),"")</f>
        <v/>
      </c>
      <c r="M16" s="1095"/>
      <c r="N16" s="1095"/>
      <c r="O16" s="1095"/>
      <c r="P16" s="1095"/>
      <c r="Q16" s="1095"/>
      <c r="R16" s="1095"/>
      <c r="S16" s="1095"/>
      <c r="T16" s="1095"/>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c r="AT16" s="1095"/>
      <c r="AU16" s="1095"/>
      <c r="AV16" s="1095"/>
      <c r="AW16" s="1095"/>
      <c r="AX16" s="1095"/>
      <c r="AY16" s="1095"/>
      <c r="AZ16" s="1095"/>
      <c r="BA16" s="1095"/>
      <c r="BB16" s="1095"/>
      <c r="BC16" s="1095"/>
      <c r="BD16" s="1095"/>
      <c r="BE16" s="1095"/>
      <c r="BF16" s="1095"/>
      <c r="BG16" s="1095"/>
      <c r="BH16" s="1095"/>
      <c r="BI16" s="1095"/>
      <c r="BJ16" s="1095"/>
      <c r="BK16" s="1095"/>
      <c r="BL16" s="1095"/>
      <c r="BM16" s="1095"/>
      <c r="BN16" s="1095"/>
      <c r="BO16" s="1095"/>
      <c r="BP16" s="1095"/>
      <c r="BQ16" s="1095"/>
      <c r="BR16" s="1096"/>
      <c r="BS16" s="760"/>
      <c r="BT16" s="761"/>
      <c r="BU16" s="761"/>
      <c r="BV16" s="761"/>
      <c r="BW16" s="761"/>
      <c r="BX16" s="761"/>
      <c r="BY16" s="762"/>
      <c r="BZ16" s="1109"/>
      <c r="CA16" s="1110"/>
      <c r="CB16" s="1110"/>
      <c r="CC16" s="1110"/>
      <c r="CD16" s="1110"/>
      <c r="CE16" s="1110"/>
      <c r="CF16" s="1110"/>
      <c r="CG16" s="1110"/>
      <c r="CH16" s="1110"/>
      <c r="CI16" s="1110"/>
      <c r="CJ16" s="1110"/>
      <c r="CK16" s="1110"/>
      <c r="CL16" s="1110"/>
      <c r="CM16" s="1110"/>
      <c r="CN16" s="1110"/>
      <c r="CO16" s="1110"/>
      <c r="CP16" s="1110"/>
      <c r="CQ16" s="1110"/>
      <c r="CR16" s="1111"/>
    </row>
    <row r="17" spans="4:96" s="23" customFormat="1" ht="9.75" customHeight="1" x14ac:dyDescent="0.2">
      <c r="D17" s="1587"/>
      <c r="E17" s="1588"/>
      <c r="F17" s="1588"/>
      <c r="G17" s="1588"/>
      <c r="H17" s="1588"/>
      <c r="I17" s="1588"/>
      <c r="J17" s="1588"/>
      <c r="K17" s="1549"/>
      <c r="L17" s="1594"/>
      <c r="M17" s="1595"/>
      <c r="N17" s="1595"/>
      <c r="O17" s="1595"/>
      <c r="P17" s="1595"/>
      <c r="Q17" s="1595"/>
      <c r="R17" s="1595"/>
      <c r="S17" s="1595"/>
      <c r="T17" s="1595"/>
      <c r="U17" s="1595"/>
      <c r="V17" s="1595"/>
      <c r="W17" s="1595"/>
      <c r="X17" s="1595"/>
      <c r="Y17" s="1595"/>
      <c r="Z17" s="1595"/>
      <c r="AA17" s="1595"/>
      <c r="AB17" s="1595"/>
      <c r="AC17" s="1595"/>
      <c r="AD17" s="1595"/>
      <c r="AE17" s="1595"/>
      <c r="AF17" s="1595"/>
      <c r="AG17" s="1595"/>
      <c r="AH17" s="1595"/>
      <c r="AI17" s="1595"/>
      <c r="AJ17" s="1595"/>
      <c r="AK17" s="1595"/>
      <c r="AL17" s="1595"/>
      <c r="AM17" s="1595"/>
      <c r="AN17" s="1595"/>
      <c r="AO17" s="1595"/>
      <c r="AP17" s="1595"/>
      <c r="AQ17" s="1595"/>
      <c r="AR17" s="1595"/>
      <c r="AS17" s="1595"/>
      <c r="AT17" s="1595"/>
      <c r="AU17" s="1595"/>
      <c r="AV17" s="1595"/>
      <c r="AW17" s="1595"/>
      <c r="AX17" s="1595"/>
      <c r="AY17" s="1595"/>
      <c r="AZ17" s="1595"/>
      <c r="BA17" s="1595"/>
      <c r="BB17" s="1595"/>
      <c r="BC17" s="1595"/>
      <c r="BD17" s="1595"/>
      <c r="BE17" s="1595"/>
      <c r="BF17" s="1595"/>
      <c r="BG17" s="1595"/>
      <c r="BH17" s="1595"/>
      <c r="BI17" s="1595"/>
      <c r="BJ17" s="1595"/>
      <c r="BK17" s="1595"/>
      <c r="BL17" s="1595"/>
      <c r="BM17" s="1595"/>
      <c r="BN17" s="1595"/>
      <c r="BO17" s="1595"/>
      <c r="BP17" s="1595"/>
      <c r="BQ17" s="1595"/>
      <c r="BR17" s="1596"/>
      <c r="BS17" s="673" t="s">
        <v>588</v>
      </c>
      <c r="BT17" s="621"/>
      <c r="BU17" s="621"/>
      <c r="BV17" s="621"/>
      <c r="BW17" s="621"/>
      <c r="BX17" s="621"/>
      <c r="BY17" s="622"/>
      <c r="BZ17" s="727" t="s">
        <v>7</v>
      </c>
      <c r="CA17" s="729"/>
      <c r="CB17" s="729"/>
      <c r="CC17" s="729"/>
      <c r="CD17" s="729"/>
      <c r="CE17" s="729" t="s">
        <v>8</v>
      </c>
      <c r="CF17" s="729"/>
      <c r="CG17" s="729"/>
      <c r="CH17" s="729"/>
      <c r="CI17" s="729"/>
      <c r="CJ17" s="729"/>
      <c r="CK17" s="729"/>
      <c r="CL17" s="729"/>
      <c r="CM17" s="1440"/>
      <c r="CN17" s="1440"/>
      <c r="CO17" s="1440"/>
      <c r="CP17" s="1440"/>
      <c r="CQ17" s="1440"/>
      <c r="CR17" s="1441"/>
    </row>
    <row r="18" spans="4:96" s="23" customFormat="1" ht="20.25" customHeight="1" x14ac:dyDescent="0.2">
      <c r="D18" s="663" t="s">
        <v>492</v>
      </c>
      <c r="E18" s="621"/>
      <c r="F18" s="621"/>
      <c r="G18" s="621"/>
      <c r="H18" s="621"/>
      <c r="I18" s="621"/>
      <c r="J18" s="621"/>
      <c r="K18" s="622"/>
      <c r="L18" s="667" t="s">
        <v>54</v>
      </c>
      <c r="M18" s="668"/>
      <c r="N18" s="668"/>
      <c r="O18" s="668"/>
      <c r="P18" s="668"/>
      <c r="Q18" s="668"/>
      <c r="R18" s="668"/>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c r="BB18" s="668"/>
      <c r="BC18" s="668"/>
      <c r="BD18" s="668"/>
      <c r="BE18" s="668"/>
      <c r="BF18" s="668"/>
      <c r="BG18" s="668"/>
      <c r="BH18" s="668"/>
      <c r="BI18" s="668"/>
      <c r="BJ18" s="668"/>
      <c r="BK18" s="668"/>
      <c r="BL18" s="668"/>
      <c r="BM18" s="668"/>
      <c r="BN18" s="668"/>
      <c r="BO18" s="668"/>
      <c r="BP18" s="668"/>
      <c r="BQ18" s="668"/>
      <c r="BR18" s="669"/>
      <c r="BS18" s="1547"/>
      <c r="BT18" s="1548"/>
      <c r="BU18" s="1548"/>
      <c r="BV18" s="1548"/>
      <c r="BW18" s="1548"/>
      <c r="BX18" s="1548"/>
      <c r="BY18" s="1549"/>
      <c r="BZ18" s="1438"/>
      <c r="CA18" s="1439"/>
      <c r="CB18" s="1439"/>
      <c r="CC18" s="1439"/>
      <c r="CD18" s="1439"/>
      <c r="CE18" s="1439"/>
      <c r="CF18" s="1439"/>
      <c r="CG18" s="1439"/>
      <c r="CH18" s="1439"/>
      <c r="CI18" s="1439"/>
      <c r="CJ18" s="1439"/>
      <c r="CK18" s="1439"/>
      <c r="CL18" s="1439"/>
      <c r="CM18" s="1442"/>
      <c r="CN18" s="1442"/>
      <c r="CO18" s="1442"/>
      <c r="CP18" s="1442"/>
      <c r="CQ18" s="1442"/>
      <c r="CR18" s="1443"/>
    </row>
    <row r="19" spans="4:96" s="23" customFormat="1" ht="58.5" customHeight="1" thickBot="1" x14ac:dyDescent="0.25">
      <c r="D19" s="664"/>
      <c r="E19" s="665"/>
      <c r="F19" s="665"/>
      <c r="G19" s="665"/>
      <c r="H19" s="665"/>
      <c r="I19" s="665"/>
      <c r="J19" s="665"/>
      <c r="K19" s="666"/>
      <c r="L19" s="670" t="str">
        <f>CONCATENATE(作業２!H15,作業２!H17)</f>
        <v/>
      </c>
      <c r="M19" s="671"/>
      <c r="N19" s="671"/>
      <c r="O19" s="671"/>
      <c r="P19" s="671"/>
      <c r="Q19" s="671"/>
      <c r="R19" s="671"/>
      <c r="S19" s="671"/>
      <c r="T19" s="671"/>
      <c r="U19" s="671"/>
      <c r="V19" s="671"/>
      <c r="W19" s="671"/>
      <c r="X19" s="671"/>
      <c r="Y19" s="671"/>
      <c r="Z19" s="671"/>
      <c r="AA19" s="671"/>
      <c r="AB19" s="671"/>
      <c r="AC19" s="671"/>
      <c r="AD19" s="671"/>
      <c r="AE19" s="671"/>
      <c r="AF19" s="671"/>
      <c r="AG19" s="671"/>
      <c r="AH19" s="671"/>
      <c r="AI19" s="671"/>
      <c r="AJ19" s="671"/>
      <c r="AK19" s="671"/>
      <c r="AL19" s="671"/>
      <c r="AM19" s="671"/>
      <c r="AN19" s="671"/>
      <c r="AO19" s="671"/>
      <c r="AP19" s="671"/>
      <c r="AQ19" s="671"/>
      <c r="AR19" s="671"/>
      <c r="AS19" s="671"/>
      <c r="AT19" s="671"/>
      <c r="AU19" s="671"/>
      <c r="AV19" s="671"/>
      <c r="AW19" s="671"/>
      <c r="AX19" s="671"/>
      <c r="AY19" s="671"/>
      <c r="AZ19" s="671"/>
      <c r="BA19" s="671"/>
      <c r="BB19" s="671"/>
      <c r="BC19" s="671"/>
      <c r="BD19" s="671"/>
      <c r="BE19" s="671"/>
      <c r="BF19" s="671"/>
      <c r="BG19" s="671"/>
      <c r="BH19" s="671"/>
      <c r="BI19" s="671"/>
      <c r="BJ19" s="671"/>
      <c r="BK19" s="671"/>
      <c r="BL19" s="671"/>
      <c r="BM19" s="671"/>
      <c r="BN19" s="671"/>
      <c r="BO19" s="671"/>
      <c r="BP19" s="671"/>
      <c r="BQ19" s="671"/>
      <c r="BR19" s="672"/>
      <c r="BS19" s="1550"/>
      <c r="BT19" s="665"/>
      <c r="BU19" s="665"/>
      <c r="BV19" s="665"/>
      <c r="BW19" s="665"/>
      <c r="BX19" s="665"/>
      <c r="BY19" s="666"/>
      <c r="BZ19" s="679" t="str">
        <f>IF(作業２!H18="","",作業２!H18)</f>
        <v/>
      </c>
      <c r="CA19" s="680"/>
      <c r="CB19" s="680"/>
      <c r="CC19" s="680"/>
      <c r="CD19" s="680"/>
      <c r="CE19" s="680"/>
      <c r="CF19" s="680"/>
      <c r="CG19" s="680"/>
      <c r="CH19" s="680"/>
      <c r="CI19" s="680"/>
      <c r="CJ19" s="680"/>
      <c r="CK19" s="680"/>
      <c r="CL19" s="680"/>
      <c r="CM19" s="680"/>
      <c r="CN19" s="680"/>
      <c r="CO19" s="680"/>
      <c r="CP19" s="680"/>
      <c r="CQ19" s="680"/>
      <c r="CR19" s="681"/>
    </row>
    <row r="20" spans="4:96" ht="4.5" customHeight="1" thickTop="1" x14ac:dyDescent="0.2"/>
    <row r="21" spans="4:96" ht="21.9" customHeight="1" thickBot="1" x14ac:dyDescent="0.25">
      <c r="D21" s="12" t="s">
        <v>2</v>
      </c>
    </row>
    <row r="22" spans="4:96" s="13" customFormat="1" ht="19.5" customHeight="1" thickTop="1" x14ac:dyDescent="0.2">
      <c r="D22" s="624" t="s">
        <v>11</v>
      </c>
      <c r="E22" s="625"/>
      <c r="F22" s="625"/>
      <c r="G22" s="625"/>
      <c r="H22" s="625"/>
      <c r="I22" s="625"/>
      <c r="J22" s="625"/>
      <c r="K22" s="626"/>
      <c r="L22" s="630" t="str">
        <f>IF(作業２!H10="","",IF(作業２!H57=4,CONCATENATE((IF(IFERROR((SEARCH("こども園",作業２!H10,1))&gt;0,0)&gt;0,"","認定こども園 ")),作業２!H10," (",RIGHT(作業２!H38,2),作業２!H39,"年",作業２!H40,"月 ",作業２!H41,")"),IF(作業２!H58=5,CONCATENATE((IF(IFERROR((SEARCH("こども園",作業２!H10,1))&gt;0,0)&gt;0,"","認定こども園 ")),作業２!H10," (",作業２!H41,"　",RIGHT(作業２!H38,2),作業２!H39,"年",作業２!H40,"月に名称変更）"),IF(作業２!H57=3,CONCATENATE((IF(IFERROR((SEARCH("こども園",作業２!H10,1))&gt;0,0)&gt;0,"","認定こども園 ")),作業２!H10," (",RIGHT(作業２!H38,2),作業２!H39,"年",作業２!H40,"月 ",作業２!H41,")"), CONCATENATE((IF(IFERROR((SEARCH("こども園",作業２!H10,1))&gt;0,0)&gt;0,"","認定こども園 ")),作業２!H10)))))</f>
        <v/>
      </c>
      <c r="M22" s="631"/>
      <c r="N22" s="631"/>
      <c r="O22" s="631"/>
      <c r="P22" s="631"/>
      <c r="Q22" s="631"/>
      <c r="R22" s="631"/>
      <c r="S22" s="631"/>
      <c r="T22" s="631"/>
      <c r="U22" s="631"/>
      <c r="V22" s="631"/>
      <c r="W22" s="631"/>
      <c r="X22" s="631"/>
      <c r="Y22" s="631"/>
      <c r="Z22" s="631"/>
      <c r="AA22" s="631"/>
      <c r="AB22" s="631"/>
      <c r="AC22" s="631"/>
      <c r="AD22" s="631"/>
      <c r="AE22" s="631"/>
      <c r="AF22" s="631"/>
      <c r="AG22" s="631"/>
      <c r="AH22" s="631"/>
      <c r="AI22" s="631"/>
      <c r="AJ22" s="631"/>
      <c r="AK22" s="631"/>
      <c r="AL22" s="631"/>
      <c r="AM22" s="631"/>
      <c r="AN22" s="631"/>
      <c r="AO22" s="631"/>
      <c r="AP22" s="631"/>
      <c r="AQ22" s="631"/>
      <c r="AR22" s="631"/>
      <c r="AS22" s="631"/>
      <c r="AT22" s="631"/>
      <c r="AU22" s="631"/>
      <c r="AV22" s="632"/>
      <c r="AW22" s="636" t="s">
        <v>30</v>
      </c>
      <c r="AX22" s="637"/>
      <c r="AY22" s="638"/>
      <c r="AZ22" s="642" t="s">
        <v>589</v>
      </c>
      <c r="BA22" s="643"/>
      <c r="BB22" s="643"/>
      <c r="BC22" s="643"/>
      <c r="BD22" s="643"/>
      <c r="BE22" s="643"/>
      <c r="BF22" s="644"/>
      <c r="BG22" s="648" t="s">
        <v>43</v>
      </c>
      <c r="BH22" s="649"/>
      <c r="BI22" s="649"/>
      <c r="BJ22" s="649"/>
      <c r="BK22" s="649"/>
      <c r="BL22" s="649"/>
      <c r="BM22" s="649"/>
      <c r="BN22" s="649"/>
      <c r="BO22" s="649"/>
      <c r="BP22" s="649"/>
      <c r="BQ22" s="649"/>
      <c r="BR22" s="650"/>
      <c r="BS22" s="796" t="s">
        <v>45</v>
      </c>
      <c r="BT22" s="788"/>
      <c r="BU22" s="788"/>
      <c r="BV22" s="788"/>
      <c r="BW22" s="788"/>
      <c r="BX22" s="788"/>
      <c r="BY22" s="789"/>
      <c r="BZ22" s="1448" t="s">
        <v>436</v>
      </c>
      <c r="CA22" s="1449"/>
      <c r="CB22" s="1449"/>
      <c r="CC22" s="1449"/>
      <c r="CD22" s="1449"/>
      <c r="CE22" s="1449"/>
      <c r="CF22" s="1449"/>
      <c r="CG22" s="1449"/>
      <c r="CH22" s="1450"/>
      <c r="CI22" s="1451" t="s">
        <v>124</v>
      </c>
      <c r="CJ22" s="1449"/>
      <c r="CK22" s="1449"/>
      <c r="CL22" s="1449"/>
      <c r="CM22" s="1449"/>
      <c r="CN22" s="1449"/>
      <c r="CO22" s="1449"/>
      <c r="CP22" s="1449"/>
      <c r="CQ22" s="1449"/>
      <c r="CR22" s="1452"/>
    </row>
    <row r="23" spans="4:96" s="13" customFormat="1" ht="60" customHeight="1" x14ac:dyDescent="0.2">
      <c r="D23" s="627"/>
      <c r="E23" s="628"/>
      <c r="F23" s="628"/>
      <c r="G23" s="628"/>
      <c r="H23" s="628"/>
      <c r="I23" s="628"/>
      <c r="J23" s="628"/>
      <c r="K23" s="629"/>
      <c r="L23" s="1445"/>
      <c r="M23" s="1446"/>
      <c r="N23" s="1446"/>
      <c r="O23" s="1446"/>
      <c r="P23" s="1446"/>
      <c r="Q23" s="1446"/>
      <c r="R23" s="1446"/>
      <c r="S23" s="1446"/>
      <c r="T23" s="1446"/>
      <c r="U23" s="1446"/>
      <c r="V23" s="1446"/>
      <c r="W23" s="1446"/>
      <c r="X23" s="1446"/>
      <c r="Y23" s="1446"/>
      <c r="Z23" s="1446"/>
      <c r="AA23" s="1446"/>
      <c r="AB23" s="1446"/>
      <c r="AC23" s="1446"/>
      <c r="AD23" s="1446"/>
      <c r="AE23" s="1446"/>
      <c r="AF23" s="1446"/>
      <c r="AG23" s="1446"/>
      <c r="AH23" s="1446"/>
      <c r="AI23" s="1446"/>
      <c r="AJ23" s="1446"/>
      <c r="AK23" s="1446"/>
      <c r="AL23" s="1446"/>
      <c r="AM23" s="1446"/>
      <c r="AN23" s="1446"/>
      <c r="AO23" s="1446"/>
      <c r="AP23" s="1446"/>
      <c r="AQ23" s="1446"/>
      <c r="AR23" s="1446"/>
      <c r="AS23" s="1446"/>
      <c r="AT23" s="1446"/>
      <c r="AU23" s="1446"/>
      <c r="AV23" s="1447"/>
      <c r="AW23" s="1544"/>
      <c r="AX23" s="1545"/>
      <c r="AY23" s="1546"/>
      <c r="AZ23" s="645"/>
      <c r="BA23" s="646"/>
      <c r="BB23" s="646"/>
      <c r="BC23" s="646"/>
      <c r="BD23" s="646"/>
      <c r="BE23" s="646"/>
      <c r="BF23" s="647"/>
      <c r="BG23" s="651"/>
      <c r="BH23" s="652"/>
      <c r="BI23" s="652"/>
      <c r="BJ23" s="652"/>
      <c r="BK23" s="652"/>
      <c r="BL23" s="652"/>
      <c r="BM23" s="652"/>
      <c r="BN23" s="652"/>
      <c r="BO23" s="652"/>
      <c r="BP23" s="652"/>
      <c r="BQ23" s="652"/>
      <c r="BR23" s="653"/>
      <c r="BS23" s="1227"/>
      <c r="BT23" s="613"/>
      <c r="BU23" s="613"/>
      <c r="BV23" s="613"/>
      <c r="BW23" s="613"/>
      <c r="BX23" s="613"/>
      <c r="BY23" s="614"/>
      <c r="BZ23" s="810" t="str">
        <f>IF(作業２!H11="","",作業２!H11)</f>
        <v/>
      </c>
      <c r="CA23" s="811"/>
      <c r="CB23" s="811"/>
      <c r="CC23" s="811"/>
      <c r="CD23" s="811"/>
      <c r="CE23" s="811"/>
      <c r="CF23" s="811"/>
      <c r="CG23" s="811"/>
      <c r="CH23" s="812"/>
      <c r="CI23" s="813" t="str">
        <f>IF(作業２!H12="","",作業２!H12)</f>
        <v/>
      </c>
      <c r="CJ23" s="811"/>
      <c r="CK23" s="811"/>
      <c r="CL23" s="811"/>
      <c r="CM23" s="811"/>
      <c r="CN23" s="811"/>
      <c r="CO23" s="811"/>
      <c r="CP23" s="811"/>
      <c r="CQ23" s="811"/>
      <c r="CR23" s="814"/>
    </row>
    <row r="24" spans="4:96" s="13" customFormat="1" ht="18" customHeight="1" x14ac:dyDescent="0.2">
      <c r="D24" s="579" t="s">
        <v>15</v>
      </c>
      <c r="E24" s="580"/>
      <c r="F24" s="580"/>
      <c r="G24" s="580"/>
      <c r="H24" s="580"/>
      <c r="I24" s="580"/>
      <c r="J24" s="580"/>
      <c r="K24" s="581"/>
      <c r="L24" s="730" t="s">
        <v>55</v>
      </c>
      <c r="M24" s="73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c r="AT24" s="731"/>
      <c r="AU24" s="731"/>
      <c r="AV24" s="731"/>
      <c r="AW24" s="731"/>
      <c r="AX24" s="731"/>
      <c r="AY24" s="731"/>
      <c r="AZ24" s="731"/>
      <c r="BA24" s="731"/>
      <c r="BB24" s="731"/>
      <c r="BC24" s="731"/>
      <c r="BD24" s="731"/>
      <c r="BE24" s="731"/>
      <c r="BF24" s="731"/>
      <c r="BG24" s="731"/>
      <c r="BH24" s="731"/>
      <c r="BI24" s="731"/>
      <c r="BJ24" s="732"/>
      <c r="BK24" s="736" t="s">
        <v>53</v>
      </c>
      <c r="BL24" s="737"/>
      <c r="BM24" s="737"/>
      <c r="BN24" s="737"/>
      <c r="BO24" s="737"/>
      <c r="BP24" s="737"/>
      <c r="BQ24" s="737"/>
      <c r="BR24" s="738"/>
      <c r="BS24" s="658" t="s">
        <v>12</v>
      </c>
      <c r="BT24" s="607"/>
      <c r="BU24" s="607"/>
      <c r="BV24" s="607"/>
      <c r="BW24" s="607"/>
      <c r="BX24" s="607"/>
      <c r="BY24" s="608"/>
      <c r="BZ24" s="654" t="s">
        <v>9</v>
      </c>
      <c r="CA24" s="587"/>
      <c r="CB24" s="587"/>
      <c r="CC24" s="587"/>
      <c r="CD24" s="587" t="s">
        <v>4</v>
      </c>
      <c r="CE24" s="587"/>
      <c r="CF24" s="587"/>
      <c r="CG24" s="587"/>
      <c r="CH24" s="587"/>
      <c r="CI24" s="587" t="s">
        <v>5</v>
      </c>
      <c r="CJ24" s="587"/>
      <c r="CK24" s="587"/>
      <c r="CL24" s="587"/>
      <c r="CM24" s="587"/>
      <c r="CN24" s="587" t="s">
        <v>6</v>
      </c>
      <c r="CO24" s="587"/>
      <c r="CP24" s="587"/>
      <c r="CQ24" s="587"/>
      <c r="CR24" s="588"/>
    </row>
    <row r="25" spans="4:96" s="13" customFormat="1" ht="39.75" customHeight="1" x14ac:dyDescent="0.2">
      <c r="D25" s="582"/>
      <c r="E25" s="583"/>
      <c r="F25" s="583"/>
      <c r="G25" s="583"/>
      <c r="H25" s="583"/>
      <c r="I25" s="583"/>
      <c r="J25" s="583"/>
      <c r="K25" s="584"/>
      <c r="L25" s="733" t="s">
        <v>497</v>
      </c>
      <c r="M25" s="734"/>
      <c r="N25" s="734"/>
      <c r="O25" s="734"/>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c r="AN25" s="734"/>
      <c r="AO25" s="734"/>
      <c r="AP25" s="734"/>
      <c r="AQ25" s="734"/>
      <c r="AR25" s="734"/>
      <c r="AS25" s="734"/>
      <c r="AT25" s="734"/>
      <c r="AU25" s="734"/>
      <c r="AV25" s="734"/>
      <c r="AW25" s="734"/>
      <c r="AX25" s="734"/>
      <c r="AY25" s="734"/>
      <c r="AZ25" s="734"/>
      <c r="BA25" s="734"/>
      <c r="BB25" s="734"/>
      <c r="BC25" s="734"/>
      <c r="BD25" s="734"/>
      <c r="BE25" s="734"/>
      <c r="BF25" s="734"/>
      <c r="BG25" s="734"/>
      <c r="BH25" s="734"/>
      <c r="BI25" s="734"/>
      <c r="BJ25" s="735"/>
      <c r="BK25" s="739">
        <v>2</v>
      </c>
      <c r="BL25" s="740"/>
      <c r="BM25" s="740"/>
      <c r="BN25" s="740"/>
      <c r="BO25" s="740"/>
      <c r="BP25" s="740"/>
      <c r="BQ25" s="740"/>
      <c r="BR25" s="741"/>
      <c r="BS25" s="659"/>
      <c r="BT25" s="610"/>
      <c r="BU25" s="610"/>
      <c r="BV25" s="610"/>
      <c r="BW25" s="610"/>
      <c r="BX25" s="610"/>
      <c r="BY25" s="611"/>
      <c r="BZ25" s="1597" t="str">
        <f>IF(LEFT(作業２!H31,1)="","",LEFT(作業２!H31,1))</f>
        <v/>
      </c>
      <c r="CA25" s="1598"/>
      <c r="CB25" s="1598"/>
      <c r="CC25" s="1599"/>
      <c r="CD25" s="1341" t="str">
        <f>IF(作業２!H32="","",作業２!H32)</f>
        <v/>
      </c>
      <c r="CE25" s="1342"/>
      <c r="CF25" s="1342"/>
      <c r="CG25" s="1342"/>
      <c r="CH25" s="1343"/>
      <c r="CI25" s="1341" t="str">
        <f>IF(作業２!H33="","",作業２!H33)</f>
        <v/>
      </c>
      <c r="CJ25" s="1342"/>
      <c r="CK25" s="1342"/>
      <c r="CL25" s="1342"/>
      <c r="CM25" s="1343"/>
      <c r="CN25" s="1341" t="str">
        <f>IF(作業２!H34="","",作業２!H34)</f>
        <v/>
      </c>
      <c r="CO25" s="1342"/>
      <c r="CP25" s="1342"/>
      <c r="CQ25" s="1342"/>
      <c r="CR25" s="1600"/>
    </row>
    <row r="26" spans="4:96" s="13" customFormat="1" ht="31.5" customHeight="1" x14ac:dyDescent="0.2">
      <c r="D26" s="627"/>
      <c r="E26" s="628"/>
      <c r="F26" s="628"/>
      <c r="G26" s="628"/>
      <c r="H26" s="628"/>
      <c r="I26" s="628"/>
      <c r="J26" s="628"/>
      <c r="K26" s="629"/>
      <c r="L26" s="1429"/>
      <c r="M26" s="1430"/>
      <c r="N26" s="1430"/>
      <c r="O26" s="1430"/>
      <c r="P26" s="1430"/>
      <c r="Q26" s="1430"/>
      <c r="R26" s="1430"/>
      <c r="S26" s="1430"/>
      <c r="T26" s="1430"/>
      <c r="U26" s="1430"/>
      <c r="V26" s="1430"/>
      <c r="W26" s="1430"/>
      <c r="X26" s="1430"/>
      <c r="Y26" s="1430"/>
      <c r="Z26" s="1430"/>
      <c r="AA26" s="1430"/>
      <c r="AB26" s="1430"/>
      <c r="AC26" s="1430"/>
      <c r="AD26" s="1430"/>
      <c r="AE26" s="1430"/>
      <c r="AF26" s="1430"/>
      <c r="AG26" s="1430"/>
      <c r="AH26" s="1430"/>
      <c r="AI26" s="1430"/>
      <c r="AJ26" s="1430"/>
      <c r="AK26" s="1430"/>
      <c r="AL26" s="1430"/>
      <c r="AM26" s="1430"/>
      <c r="AN26" s="1430"/>
      <c r="AO26" s="1430"/>
      <c r="AP26" s="1430"/>
      <c r="AQ26" s="1430"/>
      <c r="AR26" s="1430"/>
      <c r="AS26" s="1430"/>
      <c r="AT26" s="1430"/>
      <c r="AU26" s="1430"/>
      <c r="AV26" s="1430"/>
      <c r="AW26" s="1430"/>
      <c r="AX26" s="1430"/>
      <c r="AY26" s="1430"/>
      <c r="AZ26" s="1430"/>
      <c r="BA26" s="1430"/>
      <c r="BB26" s="1430"/>
      <c r="BC26" s="1430"/>
      <c r="BD26" s="1430"/>
      <c r="BE26" s="1430"/>
      <c r="BF26" s="1430"/>
      <c r="BG26" s="1430"/>
      <c r="BH26" s="1430"/>
      <c r="BI26" s="1430"/>
      <c r="BJ26" s="1431"/>
      <c r="BK26" s="1464" t="s">
        <v>152</v>
      </c>
      <c r="BL26" s="1465"/>
      <c r="BM26" s="1465"/>
      <c r="BN26" s="1465"/>
      <c r="BO26" s="1465"/>
      <c r="BP26" s="1465"/>
      <c r="BQ26" s="1465"/>
      <c r="BR26" s="1466"/>
      <c r="BS26" s="1227"/>
      <c r="BT26" s="613"/>
      <c r="BU26" s="613"/>
      <c r="BV26" s="613"/>
      <c r="BW26" s="613"/>
      <c r="BX26" s="613"/>
      <c r="BY26" s="614"/>
      <c r="BZ26" s="599" t="str">
        <f>CONCATENATE(作業２!D63,"　",作業２!D64,"　",作業２!D65,"　",作業２!D66)</f>
        <v>4.平成　5.令和　　</v>
      </c>
      <c r="CA26" s="600"/>
      <c r="CB26" s="600"/>
      <c r="CC26" s="600"/>
      <c r="CD26" s="600"/>
      <c r="CE26" s="600"/>
      <c r="CF26" s="600"/>
      <c r="CG26" s="600"/>
      <c r="CH26" s="600"/>
      <c r="CI26" s="600"/>
      <c r="CJ26" s="600"/>
      <c r="CK26" s="600"/>
      <c r="CL26" s="600"/>
      <c r="CM26" s="600"/>
      <c r="CN26" s="600"/>
      <c r="CO26" s="600"/>
      <c r="CP26" s="600"/>
      <c r="CQ26" s="600"/>
      <c r="CR26" s="601"/>
    </row>
    <row r="27" spans="4:96" s="13" customFormat="1" ht="18" customHeight="1" x14ac:dyDescent="0.2">
      <c r="D27" s="606" t="s">
        <v>29</v>
      </c>
      <c r="E27" s="607"/>
      <c r="F27" s="607"/>
      <c r="G27" s="607"/>
      <c r="H27" s="607"/>
      <c r="I27" s="607"/>
      <c r="J27" s="607"/>
      <c r="K27" s="608"/>
      <c r="L27" s="1541" t="s">
        <v>16</v>
      </c>
      <c r="M27" s="1541"/>
      <c r="N27" s="1541"/>
      <c r="O27" s="1541"/>
      <c r="P27" s="1541"/>
      <c r="Q27" s="1541"/>
      <c r="R27" s="1541"/>
      <c r="S27" s="1541"/>
      <c r="T27" s="1541"/>
      <c r="U27" s="1542"/>
      <c r="V27" s="580" t="s">
        <v>17</v>
      </c>
      <c r="W27" s="580"/>
      <c r="X27" s="580"/>
      <c r="Y27" s="580"/>
      <c r="Z27" s="580"/>
      <c r="AA27" s="580"/>
      <c r="AB27" s="580"/>
      <c r="AC27" s="580"/>
      <c r="AD27" s="580"/>
      <c r="AE27" s="581"/>
      <c r="AF27" s="615" t="s">
        <v>18</v>
      </c>
      <c r="AG27" s="580"/>
      <c r="AH27" s="580"/>
      <c r="AI27" s="580"/>
      <c r="AJ27" s="580"/>
      <c r="AK27" s="580"/>
      <c r="AL27" s="580"/>
      <c r="AM27" s="580"/>
      <c r="AN27" s="580"/>
      <c r="AO27" s="1540" t="s">
        <v>19</v>
      </c>
      <c r="AP27" s="1541"/>
      <c r="AQ27" s="1541"/>
      <c r="AR27" s="1541"/>
      <c r="AS27" s="1541"/>
      <c r="AT27" s="1541"/>
      <c r="AU27" s="1541"/>
      <c r="AV27" s="1541"/>
      <c r="AW27" s="1541"/>
      <c r="AX27" s="1542"/>
      <c r="AY27" s="580" t="s">
        <v>20</v>
      </c>
      <c r="AZ27" s="580"/>
      <c r="BA27" s="580"/>
      <c r="BB27" s="580"/>
      <c r="BC27" s="580"/>
      <c r="BD27" s="580"/>
      <c r="BE27" s="580"/>
      <c r="BF27" s="580"/>
      <c r="BG27" s="580"/>
      <c r="BH27" s="580"/>
      <c r="BI27" s="1540" t="s">
        <v>28</v>
      </c>
      <c r="BJ27" s="1541"/>
      <c r="BK27" s="1541"/>
      <c r="BL27" s="1541"/>
      <c r="BM27" s="1541"/>
      <c r="BN27" s="1541"/>
      <c r="BO27" s="1541"/>
      <c r="BP27" s="1541"/>
      <c r="BQ27" s="1541"/>
      <c r="BR27" s="1542"/>
      <c r="BS27" s="580" t="s">
        <v>1</v>
      </c>
      <c r="BT27" s="580"/>
      <c r="BU27" s="580"/>
      <c r="BV27" s="580"/>
      <c r="BW27" s="580"/>
      <c r="BX27" s="580"/>
      <c r="BY27" s="581"/>
      <c r="BZ27" s="617"/>
      <c r="CA27" s="618"/>
      <c r="CB27" s="618"/>
      <c r="CC27" s="618"/>
      <c r="CD27" s="618"/>
      <c r="CE27" s="618"/>
      <c r="CF27" s="618"/>
      <c r="CG27" s="602" t="s">
        <v>26</v>
      </c>
      <c r="CH27" s="602"/>
      <c r="CI27" s="602"/>
      <c r="CJ27" s="618"/>
      <c r="CK27" s="618"/>
      <c r="CL27" s="618"/>
      <c r="CM27" s="618"/>
      <c r="CN27" s="618"/>
      <c r="CO27" s="618"/>
      <c r="CP27" s="618"/>
      <c r="CQ27" s="618"/>
      <c r="CR27" s="1458"/>
    </row>
    <row r="28" spans="4:96" s="13" customFormat="1" ht="12" customHeight="1" x14ac:dyDescent="0.2">
      <c r="D28" s="609"/>
      <c r="E28" s="610"/>
      <c r="F28" s="610"/>
      <c r="G28" s="610"/>
      <c r="H28" s="610"/>
      <c r="I28" s="610"/>
      <c r="J28" s="610"/>
      <c r="K28" s="611"/>
      <c r="L28" s="1557" t="s">
        <v>46</v>
      </c>
      <c r="M28" s="1558"/>
      <c r="N28" s="1558"/>
      <c r="O28" s="1558"/>
      <c r="P28" s="1558"/>
      <c r="Q28" s="1558"/>
      <c r="R28" s="1558"/>
      <c r="S28" s="1558"/>
      <c r="T28" s="1558"/>
      <c r="U28" s="1559"/>
      <c r="V28" s="1557" t="s">
        <v>46</v>
      </c>
      <c r="W28" s="1558"/>
      <c r="X28" s="1558"/>
      <c r="Y28" s="1558"/>
      <c r="Z28" s="1558"/>
      <c r="AA28" s="1558"/>
      <c r="AB28" s="1558"/>
      <c r="AC28" s="1558"/>
      <c r="AD28" s="1558"/>
      <c r="AE28" s="1559"/>
      <c r="AF28" s="1557" t="s">
        <v>46</v>
      </c>
      <c r="AG28" s="1558"/>
      <c r="AH28" s="1558"/>
      <c r="AI28" s="1558"/>
      <c r="AJ28" s="1558"/>
      <c r="AK28" s="1558"/>
      <c r="AL28" s="1558"/>
      <c r="AM28" s="1558"/>
      <c r="AN28" s="1559"/>
      <c r="AO28" s="1558" t="s">
        <v>46</v>
      </c>
      <c r="AP28" s="1558"/>
      <c r="AQ28" s="1558"/>
      <c r="AR28" s="1558"/>
      <c r="AS28" s="1558"/>
      <c r="AT28" s="1558"/>
      <c r="AU28" s="1558"/>
      <c r="AV28" s="1558"/>
      <c r="AW28" s="1558"/>
      <c r="AX28" s="1559"/>
      <c r="AY28" s="1557" t="s">
        <v>61</v>
      </c>
      <c r="AZ28" s="1558"/>
      <c r="BA28" s="1558"/>
      <c r="BB28" s="1558"/>
      <c r="BC28" s="1558"/>
      <c r="BD28" s="1558"/>
      <c r="BE28" s="1558"/>
      <c r="BF28" s="1558"/>
      <c r="BG28" s="1558"/>
      <c r="BH28" s="1559"/>
      <c r="BI28" s="1558" t="s">
        <v>46</v>
      </c>
      <c r="BJ28" s="1558"/>
      <c r="BK28" s="1558"/>
      <c r="BL28" s="1558"/>
      <c r="BM28" s="1558"/>
      <c r="BN28" s="1558"/>
      <c r="BO28" s="1558"/>
      <c r="BP28" s="1558"/>
      <c r="BQ28" s="1558"/>
      <c r="BR28" s="1559"/>
      <c r="BS28" s="583"/>
      <c r="BT28" s="583"/>
      <c r="BU28" s="583"/>
      <c r="BV28" s="583"/>
      <c r="BW28" s="583"/>
      <c r="BX28" s="583"/>
      <c r="BY28" s="584"/>
      <c r="BZ28" s="619"/>
      <c r="CA28" s="620"/>
      <c r="CB28" s="620"/>
      <c r="CC28" s="620"/>
      <c r="CD28" s="620"/>
      <c r="CE28" s="620"/>
      <c r="CF28" s="620"/>
      <c r="CG28" s="603"/>
      <c r="CH28" s="603"/>
      <c r="CI28" s="603"/>
      <c r="CJ28" s="620"/>
      <c r="CK28" s="620"/>
      <c r="CL28" s="620"/>
      <c r="CM28" s="620"/>
      <c r="CN28" s="620"/>
      <c r="CO28" s="620"/>
      <c r="CP28" s="620"/>
      <c r="CQ28" s="620"/>
      <c r="CR28" s="1459"/>
    </row>
    <row r="29" spans="4:96" s="13" customFormat="1" ht="35.1" customHeight="1" x14ac:dyDescent="0.2">
      <c r="D29" s="612"/>
      <c r="E29" s="613"/>
      <c r="F29" s="613"/>
      <c r="G29" s="613"/>
      <c r="H29" s="613"/>
      <c r="I29" s="613"/>
      <c r="J29" s="613"/>
      <c r="K29" s="614"/>
      <c r="L29" s="596" t="str">
        <f>IF(作業２!H59=1,"",IF(作業２!H23="","",IF(作業２!H23="0","0",作業２!H23)))</f>
        <v/>
      </c>
      <c r="M29" s="597"/>
      <c r="N29" s="597"/>
      <c r="O29" s="597"/>
      <c r="P29" s="597"/>
      <c r="Q29" s="597"/>
      <c r="R29" s="597"/>
      <c r="S29" s="597"/>
      <c r="T29" s="597"/>
      <c r="U29" s="598"/>
      <c r="V29" s="596" t="str">
        <f>IF(作業２!H59=1,"",IF(作業２!H24="","",IF(作業２!H24="0","0",作業２!H24)))</f>
        <v/>
      </c>
      <c r="W29" s="597"/>
      <c r="X29" s="597"/>
      <c r="Y29" s="597"/>
      <c r="Z29" s="597"/>
      <c r="AA29" s="597"/>
      <c r="AB29" s="597"/>
      <c r="AC29" s="597"/>
      <c r="AD29" s="597"/>
      <c r="AE29" s="598"/>
      <c r="AF29" s="596" t="str">
        <f>IF(作業２!H59=1,"",IF(作業２!H25="","",IF(作業２!H25="0","0",作業２!H25)))</f>
        <v/>
      </c>
      <c r="AG29" s="597"/>
      <c r="AH29" s="597"/>
      <c r="AI29" s="597"/>
      <c r="AJ29" s="597"/>
      <c r="AK29" s="597"/>
      <c r="AL29" s="597"/>
      <c r="AM29" s="597"/>
      <c r="AN29" s="598"/>
      <c r="AO29" s="596" t="str">
        <f>IF(作業２!H59=1,"",IF(作業２!H26="","",IF(作業２!H26="0","0",作業２!H26)))</f>
        <v/>
      </c>
      <c r="AP29" s="597"/>
      <c r="AQ29" s="597"/>
      <c r="AR29" s="597"/>
      <c r="AS29" s="597"/>
      <c r="AT29" s="597"/>
      <c r="AU29" s="597"/>
      <c r="AV29" s="597"/>
      <c r="AW29" s="597"/>
      <c r="AX29" s="598"/>
      <c r="AY29" s="1125" t="str">
        <f>IF(作業２!H59=1,"",IF(作業２!H28="","",IF(作業２!H28="0","0",作業２!H28)))</f>
        <v/>
      </c>
      <c r="AZ29" s="1126"/>
      <c r="BA29" s="1126"/>
      <c r="BB29" s="1126"/>
      <c r="BC29" s="1126"/>
      <c r="BD29" s="1126"/>
      <c r="BE29" s="1126"/>
      <c r="BF29" s="1126"/>
      <c r="BG29" s="1126"/>
      <c r="BH29" s="1127"/>
      <c r="BI29" s="596" t="str">
        <f>IF(作業２!H59=1,"",IF(作業２!H27="","",IF(作業２!H27="0","0",作業２!H27)))</f>
        <v/>
      </c>
      <c r="BJ29" s="597"/>
      <c r="BK29" s="597"/>
      <c r="BL29" s="597"/>
      <c r="BM29" s="597"/>
      <c r="BN29" s="597"/>
      <c r="BO29" s="597"/>
      <c r="BP29" s="597"/>
      <c r="BQ29" s="597"/>
      <c r="BR29" s="598"/>
      <c r="BS29" s="628"/>
      <c r="BT29" s="628"/>
      <c r="BU29" s="628"/>
      <c r="BV29" s="628"/>
      <c r="BW29" s="628"/>
      <c r="BX29" s="628"/>
      <c r="BY29" s="629"/>
      <c r="BZ29" s="1462"/>
      <c r="CA29" s="1460"/>
      <c r="CB29" s="1460"/>
      <c r="CC29" s="1460"/>
      <c r="CD29" s="1460"/>
      <c r="CE29" s="1460"/>
      <c r="CF29" s="1460"/>
      <c r="CG29" s="1457"/>
      <c r="CH29" s="1457"/>
      <c r="CI29" s="1457"/>
      <c r="CJ29" s="1460"/>
      <c r="CK29" s="1460"/>
      <c r="CL29" s="1460"/>
      <c r="CM29" s="1460"/>
      <c r="CN29" s="1460"/>
      <c r="CO29" s="1460"/>
      <c r="CP29" s="1460"/>
      <c r="CQ29" s="1460"/>
      <c r="CR29" s="1461"/>
    </row>
    <row r="30" spans="4:96" s="13" customFormat="1" ht="20.25" customHeight="1" x14ac:dyDescent="0.2">
      <c r="D30" s="582" t="s">
        <v>21</v>
      </c>
      <c r="E30" s="1128"/>
      <c r="F30" s="1128"/>
      <c r="G30" s="1128"/>
      <c r="H30" s="1128"/>
      <c r="I30" s="1128"/>
      <c r="J30" s="1128"/>
      <c r="K30" s="1129"/>
      <c r="L30" s="615" t="s">
        <v>22</v>
      </c>
      <c r="M30" s="728"/>
      <c r="N30" s="728"/>
      <c r="O30" s="728"/>
      <c r="P30" s="728"/>
      <c r="Q30" s="728"/>
      <c r="R30" s="728"/>
      <c r="S30" s="728"/>
      <c r="T30" s="728"/>
      <c r="U30" s="728"/>
      <c r="V30" s="728"/>
      <c r="W30" s="728"/>
      <c r="X30" s="728"/>
      <c r="Y30" s="728"/>
      <c r="Z30" s="728"/>
      <c r="AA30" s="1137"/>
      <c r="AB30" s="615" t="s">
        <v>31</v>
      </c>
      <c r="AC30" s="728"/>
      <c r="AD30" s="728"/>
      <c r="AE30" s="728"/>
      <c r="AF30" s="728"/>
      <c r="AG30" s="728"/>
      <c r="AH30" s="728"/>
      <c r="AI30" s="728"/>
      <c r="AJ30" s="728"/>
      <c r="AK30" s="728"/>
      <c r="AL30" s="728"/>
      <c r="AM30" s="728"/>
      <c r="AN30" s="728"/>
      <c r="AO30" s="728"/>
      <c r="AP30" s="728"/>
      <c r="AQ30" s="728"/>
      <c r="AR30" s="728"/>
      <c r="AS30" s="728"/>
      <c r="AT30" s="728"/>
      <c r="AU30" s="728"/>
      <c r="AV30" s="1137"/>
      <c r="AW30" s="658" t="s">
        <v>48</v>
      </c>
      <c r="AX30" s="1573"/>
      <c r="AY30" s="1573"/>
      <c r="AZ30" s="1573"/>
      <c r="BA30" s="1573"/>
      <c r="BB30" s="1573"/>
      <c r="BC30" s="1573"/>
      <c r="BD30" s="1573"/>
      <c r="BE30" s="1573"/>
      <c r="BF30" s="1573"/>
      <c r="BG30" s="1573"/>
      <c r="BH30" s="1573"/>
      <c r="BI30" s="1573"/>
      <c r="BJ30" s="1573"/>
      <c r="BK30" s="1573"/>
      <c r="BL30" s="1573"/>
      <c r="BM30" s="1573"/>
      <c r="BN30" s="1573"/>
      <c r="BO30" s="1573"/>
      <c r="BP30" s="1573"/>
      <c r="BQ30" s="1573"/>
      <c r="BR30" s="1574"/>
      <c r="BS30" s="615" t="s">
        <v>10</v>
      </c>
      <c r="BT30" s="580"/>
      <c r="BU30" s="580"/>
      <c r="BV30" s="580"/>
      <c r="BW30" s="580"/>
      <c r="BX30" s="580"/>
      <c r="BY30" s="581"/>
      <c r="BZ30" s="727" t="s">
        <v>7</v>
      </c>
      <c r="CA30" s="729"/>
      <c r="CB30" s="729"/>
      <c r="CC30" s="729"/>
      <c r="CD30" s="729"/>
      <c r="CE30" s="729" t="s">
        <v>8</v>
      </c>
      <c r="CF30" s="729"/>
      <c r="CG30" s="729"/>
      <c r="CH30" s="729"/>
      <c r="CI30" s="729"/>
      <c r="CJ30" s="729"/>
      <c r="CK30" s="729"/>
      <c r="CL30" s="729"/>
      <c r="CM30" s="1440"/>
      <c r="CN30" s="1440"/>
      <c r="CO30" s="1440"/>
      <c r="CP30" s="1440"/>
      <c r="CQ30" s="1440"/>
      <c r="CR30" s="1441"/>
    </row>
    <row r="31" spans="4:96" s="13" customFormat="1" ht="18" customHeight="1" x14ac:dyDescent="0.2">
      <c r="D31" s="1130"/>
      <c r="E31" s="1128"/>
      <c r="F31" s="1128"/>
      <c r="G31" s="1128"/>
      <c r="H31" s="1128"/>
      <c r="I31" s="1128"/>
      <c r="J31" s="1128"/>
      <c r="K31" s="1129"/>
      <c r="L31" s="1138" t="str">
        <f>LEFT(作業２!H35,1)</f>
        <v/>
      </c>
      <c r="M31" s="1139"/>
      <c r="N31" s="1139"/>
      <c r="O31" s="1139"/>
      <c r="P31" s="1139"/>
      <c r="Q31" s="1139"/>
      <c r="R31" s="1139"/>
      <c r="S31" s="1140"/>
      <c r="T31" s="1147" t="s">
        <v>34</v>
      </c>
      <c r="U31" s="1521"/>
      <c r="V31" s="1521"/>
      <c r="W31" s="1521"/>
      <c r="X31" s="1521"/>
      <c r="Y31" s="1521"/>
      <c r="Z31" s="1521"/>
      <c r="AA31" s="1522"/>
      <c r="AB31" s="1138" t="str">
        <f>IF(作業２!H57=4,作業２!H57,IF(作業２!H57=2,作業２!H57,IF(作業２!H57=1,作業２!H57,"")))</f>
        <v/>
      </c>
      <c r="AC31" s="1139"/>
      <c r="AD31" s="1139"/>
      <c r="AE31" s="1139"/>
      <c r="AF31" s="1139"/>
      <c r="AG31" s="1139"/>
      <c r="AH31" s="1139"/>
      <c r="AI31" s="1140"/>
      <c r="AJ31" s="1050" t="s">
        <v>32</v>
      </c>
      <c r="AK31" s="1529"/>
      <c r="AL31" s="1529"/>
      <c r="AM31" s="1529"/>
      <c r="AN31" s="1529"/>
      <c r="AO31" s="1529"/>
      <c r="AP31" s="1529"/>
      <c r="AQ31" s="1529"/>
      <c r="AR31" s="1529"/>
      <c r="AS31" s="1529"/>
      <c r="AT31" s="1529"/>
      <c r="AU31" s="1529"/>
      <c r="AV31" s="1530"/>
      <c r="AW31" s="727" t="s">
        <v>9</v>
      </c>
      <c r="AX31" s="728"/>
      <c r="AY31" s="728"/>
      <c r="AZ31" s="728"/>
      <c r="BA31" s="728"/>
      <c r="BB31" s="728"/>
      <c r="BC31" s="729" t="s">
        <v>4</v>
      </c>
      <c r="BD31" s="728"/>
      <c r="BE31" s="728"/>
      <c r="BF31" s="728"/>
      <c r="BG31" s="728"/>
      <c r="BH31" s="728"/>
      <c r="BI31" s="728"/>
      <c r="BJ31" s="728"/>
      <c r="BK31" s="729" t="s">
        <v>5</v>
      </c>
      <c r="BL31" s="728"/>
      <c r="BM31" s="728"/>
      <c r="BN31" s="728"/>
      <c r="BO31" s="728"/>
      <c r="BP31" s="728"/>
      <c r="BQ31" s="728"/>
      <c r="BR31" s="1137"/>
      <c r="BS31" s="616"/>
      <c r="BT31" s="583"/>
      <c r="BU31" s="583"/>
      <c r="BV31" s="583"/>
      <c r="BW31" s="583"/>
      <c r="BX31" s="583"/>
      <c r="BY31" s="584"/>
      <c r="BZ31" s="1302" t="str">
        <f>BZ19</f>
        <v/>
      </c>
      <c r="CA31" s="1303"/>
      <c r="CB31" s="1303"/>
      <c r="CC31" s="1303"/>
      <c r="CD31" s="1303"/>
      <c r="CE31" s="1303"/>
      <c r="CF31" s="1303"/>
      <c r="CG31" s="1303"/>
      <c r="CH31" s="1303"/>
      <c r="CI31" s="1303"/>
      <c r="CJ31" s="1303"/>
      <c r="CK31" s="1303"/>
      <c r="CL31" s="1303"/>
      <c r="CM31" s="1303"/>
      <c r="CN31" s="1303"/>
      <c r="CO31" s="1303"/>
      <c r="CP31" s="1303"/>
      <c r="CQ31" s="1303"/>
      <c r="CR31" s="1304"/>
    </row>
    <row r="32" spans="4:96" s="13" customFormat="1" ht="28.5" customHeight="1" x14ac:dyDescent="0.2">
      <c r="D32" s="1130"/>
      <c r="E32" s="1128"/>
      <c r="F32" s="1128"/>
      <c r="G32" s="1128"/>
      <c r="H32" s="1128"/>
      <c r="I32" s="1128"/>
      <c r="J32" s="1128"/>
      <c r="K32" s="1129"/>
      <c r="L32" s="1141"/>
      <c r="M32" s="1517"/>
      <c r="N32" s="1517"/>
      <c r="O32" s="1517"/>
      <c r="P32" s="1517"/>
      <c r="Q32" s="1517"/>
      <c r="R32" s="1517"/>
      <c r="S32" s="1143"/>
      <c r="T32" s="1523"/>
      <c r="U32" s="1524"/>
      <c r="V32" s="1524"/>
      <c r="W32" s="1524"/>
      <c r="X32" s="1524"/>
      <c r="Y32" s="1524"/>
      <c r="Z32" s="1524"/>
      <c r="AA32" s="1525"/>
      <c r="AB32" s="1141"/>
      <c r="AC32" s="1517"/>
      <c r="AD32" s="1517"/>
      <c r="AE32" s="1517"/>
      <c r="AF32" s="1517"/>
      <c r="AG32" s="1517"/>
      <c r="AH32" s="1517"/>
      <c r="AI32" s="1143"/>
      <c r="AJ32" s="1531"/>
      <c r="AK32" s="1532"/>
      <c r="AL32" s="1532"/>
      <c r="AM32" s="1532"/>
      <c r="AN32" s="1532"/>
      <c r="AO32" s="1532"/>
      <c r="AP32" s="1532"/>
      <c r="AQ32" s="1532"/>
      <c r="AR32" s="1532"/>
      <c r="AS32" s="1532"/>
      <c r="AT32" s="1532"/>
      <c r="AU32" s="1532"/>
      <c r="AV32" s="1533"/>
      <c r="AW32" s="1056" t="str">
        <f>IF(AB31="","",LEFT(作業２!H38,1))</f>
        <v/>
      </c>
      <c r="AX32" s="1057"/>
      <c r="AY32" s="1057"/>
      <c r="AZ32" s="1057"/>
      <c r="BA32" s="1057"/>
      <c r="BB32" s="1057"/>
      <c r="BC32" s="1059" t="str">
        <f>IF(AB31="","",IF(作業２!H39&gt;9,作業２!H39,CONCATENATE("0",作業２!H39)))</f>
        <v/>
      </c>
      <c r="BD32" s="1057"/>
      <c r="BE32" s="1057"/>
      <c r="BF32" s="1057"/>
      <c r="BG32" s="1057"/>
      <c r="BH32" s="1057"/>
      <c r="BI32" s="1057"/>
      <c r="BJ32" s="1058"/>
      <c r="BK32" s="1057" t="str">
        <f>IF(AB31="","",IF(作業２!H40&gt;9,作業２!H40,CONCATENATE("0",作業２!H40)))</f>
        <v/>
      </c>
      <c r="BL32" s="1057"/>
      <c r="BM32" s="1057"/>
      <c r="BN32" s="1057"/>
      <c r="BO32" s="1057"/>
      <c r="BP32" s="1057"/>
      <c r="BQ32" s="1057"/>
      <c r="BR32" s="1057"/>
      <c r="BS32" s="616"/>
      <c r="BT32" s="583"/>
      <c r="BU32" s="583"/>
      <c r="BV32" s="583"/>
      <c r="BW32" s="583"/>
      <c r="BX32" s="583"/>
      <c r="BY32" s="584"/>
      <c r="BZ32" s="1302"/>
      <c r="CA32" s="1303"/>
      <c r="CB32" s="1303"/>
      <c r="CC32" s="1303"/>
      <c r="CD32" s="1303"/>
      <c r="CE32" s="1303"/>
      <c r="CF32" s="1303"/>
      <c r="CG32" s="1303"/>
      <c r="CH32" s="1303"/>
      <c r="CI32" s="1303"/>
      <c r="CJ32" s="1303"/>
      <c r="CK32" s="1303"/>
      <c r="CL32" s="1303"/>
      <c r="CM32" s="1303"/>
      <c r="CN32" s="1303"/>
      <c r="CO32" s="1303"/>
      <c r="CP32" s="1303"/>
      <c r="CQ32" s="1303"/>
      <c r="CR32" s="1304"/>
    </row>
    <row r="33" spans="4:96" s="13" customFormat="1" ht="18.75" customHeight="1" thickBot="1" x14ac:dyDescent="0.25">
      <c r="D33" s="1130"/>
      <c r="E33" s="1128"/>
      <c r="F33" s="1128"/>
      <c r="G33" s="1128"/>
      <c r="H33" s="1128"/>
      <c r="I33" s="1128"/>
      <c r="J33" s="1128"/>
      <c r="K33" s="1129"/>
      <c r="L33" s="1578"/>
      <c r="M33" s="1579"/>
      <c r="N33" s="1579"/>
      <c r="O33" s="1579"/>
      <c r="P33" s="1579"/>
      <c r="Q33" s="1579"/>
      <c r="R33" s="1579"/>
      <c r="S33" s="1580"/>
      <c r="T33" s="1526"/>
      <c r="U33" s="1527"/>
      <c r="V33" s="1527"/>
      <c r="W33" s="1527"/>
      <c r="X33" s="1527"/>
      <c r="Y33" s="1527"/>
      <c r="Z33" s="1527"/>
      <c r="AA33" s="1528"/>
      <c r="AB33" s="1578"/>
      <c r="AC33" s="1579"/>
      <c r="AD33" s="1579"/>
      <c r="AE33" s="1579"/>
      <c r="AF33" s="1579"/>
      <c r="AG33" s="1579"/>
      <c r="AH33" s="1579"/>
      <c r="AI33" s="1580"/>
      <c r="AJ33" s="1534"/>
      <c r="AK33" s="1535"/>
      <c r="AL33" s="1535"/>
      <c r="AM33" s="1535"/>
      <c r="AN33" s="1535"/>
      <c r="AO33" s="1535"/>
      <c r="AP33" s="1535"/>
      <c r="AQ33" s="1535"/>
      <c r="AR33" s="1535"/>
      <c r="AS33" s="1535"/>
      <c r="AT33" s="1535"/>
      <c r="AU33" s="1535"/>
      <c r="AV33" s="1536"/>
      <c r="AW33" s="1061" t="str">
        <f>CONCATENATE(作業２!D62,"　",作業２!D63,"　",作業２!D64,"　",作業２!D65,"　",作業２!D66)</f>
        <v>3.昭和　4.平成　5.令和　　</v>
      </c>
      <c r="AX33" s="1519"/>
      <c r="AY33" s="1519"/>
      <c r="AZ33" s="1519"/>
      <c r="BA33" s="1519"/>
      <c r="BB33" s="1519"/>
      <c r="BC33" s="1519"/>
      <c r="BD33" s="1519"/>
      <c r="BE33" s="1519"/>
      <c r="BF33" s="1519"/>
      <c r="BG33" s="1519"/>
      <c r="BH33" s="1519"/>
      <c r="BI33" s="1519"/>
      <c r="BJ33" s="1519"/>
      <c r="BK33" s="1519"/>
      <c r="BL33" s="1519"/>
      <c r="BM33" s="1519"/>
      <c r="BN33" s="1519"/>
      <c r="BO33" s="1519"/>
      <c r="BP33" s="1519"/>
      <c r="BQ33" s="1519"/>
      <c r="BR33" s="1520"/>
      <c r="BS33" s="1305"/>
      <c r="BT33" s="628"/>
      <c r="BU33" s="628"/>
      <c r="BV33" s="628"/>
      <c r="BW33" s="628"/>
      <c r="BX33" s="628"/>
      <c r="BY33" s="629"/>
      <c r="BZ33" s="1109"/>
      <c r="CA33" s="1110"/>
      <c r="CB33" s="1110"/>
      <c r="CC33" s="1110"/>
      <c r="CD33" s="1110"/>
      <c r="CE33" s="1110"/>
      <c r="CF33" s="1110"/>
      <c r="CG33" s="1110"/>
      <c r="CH33" s="1110"/>
      <c r="CI33" s="1110"/>
      <c r="CJ33" s="1110"/>
      <c r="CK33" s="1110"/>
      <c r="CL33" s="1110"/>
      <c r="CM33" s="1110"/>
      <c r="CN33" s="1110"/>
      <c r="CO33" s="1110"/>
      <c r="CP33" s="1110"/>
      <c r="CQ33" s="1110"/>
      <c r="CR33" s="1111"/>
    </row>
    <row r="34" spans="4:96" s="13" customFormat="1" ht="15" customHeight="1" thickTop="1" x14ac:dyDescent="0.2">
      <c r="D34" s="1131"/>
      <c r="E34" s="1132"/>
      <c r="F34" s="1132"/>
      <c r="G34" s="1132"/>
      <c r="H34" s="1132"/>
      <c r="I34" s="1132"/>
      <c r="J34" s="1132"/>
      <c r="K34" s="1133"/>
      <c r="L34" s="1575" t="s">
        <v>42</v>
      </c>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7"/>
      <c r="AJ34" s="1220" t="s">
        <v>41</v>
      </c>
      <c r="AK34" s="1221"/>
      <c r="AL34" s="1221"/>
      <c r="AM34" s="1221"/>
      <c r="AN34" s="1221"/>
      <c r="AO34" s="1221"/>
      <c r="AP34" s="1221"/>
      <c r="AQ34" s="1221"/>
      <c r="AR34" s="1221"/>
      <c r="AS34" s="1221"/>
      <c r="AT34" s="1221"/>
      <c r="AU34" s="1221"/>
      <c r="AV34" s="1221"/>
      <c r="AW34" s="1221"/>
      <c r="AX34" s="1221"/>
      <c r="AY34" s="1221"/>
      <c r="AZ34" s="1221"/>
      <c r="BA34" s="1221"/>
      <c r="BB34" s="1221"/>
      <c r="BC34" s="1221"/>
      <c r="BD34" s="1221"/>
      <c r="BE34" s="1221"/>
      <c r="BF34" s="1222"/>
      <c r="BG34" s="659" t="s">
        <v>27</v>
      </c>
      <c r="BH34" s="610"/>
      <c r="BI34" s="610"/>
      <c r="BJ34" s="610"/>
      <c r="BK34" s="610"/>
      <c r="BL34" s="610"/>
      <c r="BM34" s="610"/>
      <c r="BN34" s="610"/>
      <c r="BO34" s="610"/>
      <c r="BP34" s="610"/>
      <c r="BQ34" s="610"/>
      <c r="BR34" s="610"/>
      <c r="BS34" s="610"/>
      <c r="BT34" s="610"/>
      <c r="BU34" s="610"/>
      <c r="BV34" s="610"/>
      <c r="BW34" s="610"/>
      <c r="BX34" s="610"/>
      <c r="BY34" s="610"/>
      <c r="BZ34" s="607"/>
      <c r="CA34" s="607"/>
      <c r="CB34" s="607"/>
      <c r="CC34" s="607"/>
      <c r="CD34" s="607"/>
      <c r="CE34" s="1226"/>
      <c r="CF34" s="14"/>
      <c r="CG34" s="14"/>
      <c r="CH34" s="14"/>
      <c r="CI34" s="14"/>
      <c r="CJ34" s="14"/>
      <c r="CK34" s="14"/>
      <c r="CL34" s="14"/>
      <c r="CM34" s="14"/>
      <c r="CN34" s="14"/>
      <c r="CO34" s="14"/>
      <c r="CP34" s="14"/>
      <c r="CQ34" s="14"/>
      <c r="CR34" s="14"/>
    </row>
    <row r="35" spans="4:96" s="13" customFormat="1" ht="15" customHeight="1" x14ac:dyDescent="0.2">
      <c r="D35" s="1131"/>
      <c r="E35" s="1132"/>
      <c r="F35" s="1132"/>
      <c r="G35" s="1132"/>
      <c r="H35" s="1132"/>
      <c r="I35" s="1132"/>
      <c r="J35" s="1132"/>
      <c r="K35" s="1133"/>
      <c r="L35" s="1217"/>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9"/>
      <c r="AJ35" s="1223"/>
      <c r="AK35" s="1224"/>
      <c r="AL35" s="1224"/>
      <c r="AM35" s="1224"/>
      <c r="AN35" s="1224"/>
      <c r="AO35" s="1224"/>
      <c r="AP35" s="1224"/>
      <c r="AQ35" s="1224"/>
      <c r="AR35" s="1224"/>
      <c r="AS35" s="1224"/>
      <c r="AT35" s="1224"/>
      <c r="AU35" s="1224"/>
      <c r="AV35" s="1224"/>
      <c r="AW35" s="1224"/>
      <c r="AX35" s="1224"/>
      <c r="AY35" s="1224"/>
      <c r="AZ35" s="1224"/>
      <c r="BA35" s="1224"/>
      <c r="BB35" s="1224"/>
      <c r="BC35" s="1224"/>
      <c r="BD35" s="1224"/>
      <c r="BE35" s="1224"/>
      <c r="BF35" s="1225"/>
      <c r="BG35" s="1227"/>
      <c r="BH35" s="613"/>
      <c r="BI35" s="613"/>
      <c r="BJ35" s="613"/>
      <c r="BK35" s="613"/>
      <c r="BL35" s="613"/>
      <c r="BM35" s="613"/>
      <c r="BN35" s="613"/>
      <c r="BO35" s="613"/>
      <c r="BP35" s="613"/>
      <c r="BQ35" s="613"/>
      <c r="BR35" s="613"/>
      <c r="BS35" s="613"/>
      <c r="BT35" s="613"/>
      <c r="BU35" s="613"/>
      <c r="BV35" s="613"/>
      <c r="BW35" s="613"/>
      <c r="BX35" s="613"/>
      <c r="BY35" s="613"/>
      <c r="BZ35" s="613"/>
      <c r="CA35" s="613"/>
      <c r="CB35" s="613"/>
      <c r="CC35" s="613"/>
      <c r="CD35" s="613"/>
      <c r="CE35" s="1228"/>
    </row>
    <row r="36" spans="4:96" s="13" customFormat="1" ht="4.5" customHeight="1" x14ac:dyDescent="0.2">
      <c r="D36" s="1131"/>
      <c r="E36" s="1132"/>
      <c r="F36" s="1132"/>
      <c r="G36" s="1132"/>
      <c r="H36" s="1132"/>
      <c r="I36" s="1132"/>
      <c r="J36" s="1132"/>
      <c r="K36" s="1133"/>
      <c r="L36" s="1138" t="str">
        <f>LEFT(作業２!H8,1)</f>
        <v>4</v>
      </c>
      <c r="M36" s="1139"/>
      <c r="N36" s="1139"/>
      <c r="O36" s="1139"/>
      <c r="P36" s="1139"/>
      <c r="Q36" s="1139"/>
      <c r="R36" s="1139"/>
      <c r="S36" s="1140"/>
      <c r="T36" s="1147" t="s">
        <v>40</v>
      </c>
      <c r="U36" s="1148"/>
      <c r="V36" s="1148"/>
      <c r="W36" s="1148"/>
      <c r="X36" s="1148"/>
      <c r="Y36" s="1148"/>
      <c r="Z36" s="1148"/>
      <c r="AA36" s="1148"/>
      <c r="AB36" s="1148"/>
      <c r="AC36" s="1148"/>
      <c r="AD36" s="1148"/>
      <c r="AE36" s="1148"/>
      <c r="AF36" s="1148"/>
      <c r="AG36" s="1148"/>
      <c r="AH36" s="1148"/>
      <c r="AI36" s="1149"/>
      <c r="AJ36" s="1183"/>
      <c r="AK36" s="1184"/>
      <c r="AL36" s="1184"/>
      <c r="AM36" s="1184"/>
      <c r="AN36" s="1184"/>
      <c r="AO36" s="1184"/>
      <c r="AP36" s="1184"/>
      <c r="AQ36" s="1185"/>
      <c r="AR36" s="1050" t="s">
        <v>44</v>
      </c>
      <c r="AS36" s="1192"/>
      <c r="AT36" s="1192"/>
      <c r="AU36" s="1192"/>
      <c r="AV36" s="1192"/>
      <c r="AW36" s="1192"/>
      <c r="AX36" s="1192"/>
      <c r="AY36" s="1192"/>
      <c r="AZ36" s="1192"/>
      <c r="BA36" s="1192"/>
      <c r="BB36" s="1192"/>
      <c r="BC36" s="1192"/>
      <c r="BD36" s="1192"/>
      <c r="BE36" s="1192"/>
      <c r="BF36" s="1193"/>
      <c r="BG36" s="1200"/>
      <c r="BH36" s="1201"/>
      <c r="BI36" s="1201"/>
      <c r="BJ36" s="1201"/>
      <c r="BK36" s="1201"/>
      <c r="BL36" s="1201"/>
      <c r="BM36" s="1201"/>
      <c r="BN36" s="1202"/>
      <c r="BO36" s="1050" t="s">
        <v>520</v>
      </c>
      <c r="BP36" s="1051"/>
      <c r="BQ36" s="1051"/>
      <c r="BR36" s="1051"/>
      <c r="BS36" s="1051"/>
      <c r="BT36" s="1051"/>
      <c r="BU36" s="1051"/>
      <c r="BV36" s="1051"/>
      <c r="BW36" s="1051"/>
      <c r="BX36" s="1051"/>
      <c r="BY36" s="1051"/>
      <c r="BZ36" s="1051"/>
      <c r="CA36" s="1051"/>
      <c r="CB36" s="1051"/>
      <c r="CC36" s="1051"/>
      <c r="CD36" s="1051"/>
      <c r="CE36" s="1209"/>
    </row>
    <row r="37" spans="4:96" s="13" customFormat="1" ht="12" customHeight="1" x14ac:dyDescent="0.2">
      <c r="D37" s="1131"/>
      <c r="E37" s="1132"/>
      <c r="F37" s="1132"/>
      <c r="G37" s="1132"/>
      <c r="H37" s="1132"/>
      <c r="I37" s="1132"/>
      <c r="J37" s="1132"/>
      <c r="K37" s="1133"/>
      <c r="L37" s="1141"/>
      <c r="M37" s="1142"/>
      <c r="N37" s="1142"/>
      <c r="O37" s="1142"/>
      <c r="P37" s="1142"/>
      <c r="Q37" s="1142"/>
      <c r="R37" s="1142"/>
      <c r="S37" s="1143"/>
      <c r="T37" s="1150"/>
      <c r="U37" s="1151"/>
      <c r="V37" s="1151"/>
      <c r="W37" s="1151"/>
      <c r="X37" s="1151"/>
      <c r="Y37" s="1151"/>
      <c r="Z37" s="1151"/>
      <c r="AA37" s="1151"/>
      <c r="AB37" s="1151"/>
      <c r="AC37" s="1151"/>
      <c r="AD37" s="1151"/>
      <c r="AE37" s="1151"/>
      <c r="AF37" s="1151"/>
      <c r="AG37" s="1151"/>
      <c r="AH37" s="1151"/>
      <c r="AI37" s="1152"/>
      <c r="AJ37" s="1186"/>
      <c r="AK37" s="1187"/>
      <c r="AL37" s="1187"/>
      <c r="AM37" s="1187"/>
      <c r="AN37" s="1187"/>
      <c r="AO37" s="1187"/>
      <c r="AP37" s="1187"/>
      <c r="AQ37" s="1188"/>
      <c r="AR37" s="1194"/>
      <c r="AS37" s="1195"/>
      <c r="AT37" s="1195"/>
      <c r="AU37" s="1195"/>
      <c r="AV37" s="1195"/>
      <c r="AW37" s="1195"/>
      <c r="AX37" s="1195"/>
      <c r="AY37" s="1195"/>
      <c r="AZ37" s="1195"/>
      <c r="BA37" s="1195"/>
      <c r="BB37" s="1195"/>
      <c r="BC37" s="1195"/>
      <c r="BD37" s="1195"/>
      <c r="BE37" s="1195"/>
      <c r="BF37" s="1196"/>
      <c r="BG37" s="1203"/>
      <c r="BH37" s="1204"/>
      <c r="BI37" s="1204"/>
      <c r="BJ37" s="1204"/>
      <c r="BK37" s="1204"/>
      <c r="BL37" s="1204"/>
      <c r="BM37" s="1204"/>
      <c r="BN37" s="1205"/>
      <c r="BO37" s="1053"/>
      <c r="BP37" s="1054"/>
      <c r="BQ37" s="1054"/>
      <c r="BR37" s="1054"/>
      <c r="BS37" s="1054"/>
      <c r="BT37" s="1054"/>
      <c r="BU37" s="1054"/>
      <c r="BV37" s="1054"/>
      <c r="BW37" s="1054"/>
      <c r="BX37" s="1054"/>
      <c r="BY37" s="1054"/>
      <c r="BZ37" s="1054"/>
      <c r="CA37" s="1054"/>
      <c r="CB37" s="1054"/>
      <c r="CC37" s="1054"/>
      <c r="CD37" s="1054"/>
      <c r="CE37" s="1210"/>
    </row>
    <row r="38" spans="4:96" s="13" customFormat="1" ht="12" customHeight="1" x14ac:dyDescent="0.2">
      <c r="D38" s="1131"/>
      <c r="E38" s="1132"/>
      <c r="F38" s="1132"/>
      <c r="G38" s="1132"/>
      <c r="H38" s="1132"/>
      <c r="I38" s="1132"/>
      <c r="J38" s="1132"/>
      <c r="K38" s="1133"/>
      <c r="L38" s="1141"/>
      <c r="M38" s="1142"/>
      <c r="N38" s="1142"/>
      <c r="O38" s="1142"/>
      <c r="P38" s="1142"/>
      <c r="Q38" s="1142"/>
      <c r="R38" s="1142"/>
      <c r="S38" s="1143"/>
      <c r="T38" s="1150"/>
      <c r="U38" s="1151"/>
      <c r="V38" s="1151"/>
      <c r="W38" s="1151"/>
      <c r="X38" s="1151"/>
      <c r="Y38" s="1151"/>
      <c r="Z38" s="1151"/>
      <c r="AA38" s="1151"/>
      <c r="AB38" s="1151"/>
      <c r="AC38" s="1151"/>
      <c r="AD38" s="1151"/>
      <c r="AE38" s="1151"/>
      <c r="AF38" s="1151"/>
      <c r="AG38" s="1151"/>
      <c r="AH38" s="1151"/>
      <c r="AI38" s="1152"/>
      <c r="AJ38" s="1186"/>
      <c r="AK38" s="1187"/>
      <c r="AL38" s="1187"/>
      <c r="AM38" s="1187"/>
      <c r="AN38" s="1187"/>
      <c r="AO38" s="1187"/>
      <c r="AP38" s="1187"/>
      <c r="AQ38" s="1188"/>
      <c r="AR38" s="1194"/>
      <c r="AS38" s="1195"/>
      <c r="AT38" s="1195"/>
      <c r="AU38" s="1195"/>
      <c r="AV38" s="1195"/>
      <c r="AW38" s="1195"/>
      <c r="AX38" s="1195"/>
      <c r="AY38" s="1195"/>
      <c r="AZ38" s="1195"/>
      <c r="BA38" s="1195"/>
      <c r="BB38" s="1195"/>
      <c r="BC38" s="1195"/>
      <c r="BD38" s="1195"/>
      <c r="BE38" s="1195"/>
      <c r="BF38" s="1196"/>
      <c r="BG38" s="1203"/>
      <c r="BH38" s="1204"/>
      <c r="BI38" s="1204"/>
      <c r="BJ38" s="1204"/>
      <c r="BK38" s="1204"/>
      <c r="BL38" s="1204"/>
      <c r="BM38" s="1204"/>
      <c r="BN38" s="1205"/>
      <c r="BO38" s="1053"/>
      <c r="BP38" s="1054"/>
      <c r="BQ38" s="1054"/>
      <c r="BR38" s="1054"/>
      <c r="BS38" s="1054"/>
      <c r="BT38" s="1054"/>
      <c r="BU38" s="1054"/>
      <c r="BV38" s="1054"/>
      <c r="BW38" s="1054"/>
      <c r="BX38" s="1054"/>
      <c r="BY38" s="1054"/>
      <c r="BZ38" s="1054"/>
      <c r="CA38" s="1054"/>
      <c r="CB38" s="1054"/>
      <c r="CC38" s="1054"/>
      <c r="CD38" s="1054"/>
      <c r="CE38" s="1210"/>
    </row>
    <row r="39" spans="4:96" s="13" customFormat="1" ht="12" customHeight="1" x14ac:dyDescent="0.2">
      <c r="D39" s="1131"/>
      <c r="E39" s="1132"/>
      <c r="F39" s="1132"/>
      <c r="G39" s="1132"/>
      <c r="H39" s="1132"/>
      <c r="I39" s="1132"/>
      <c r="J39" s="1132"/>
      <c r="K39" s="1133"/>
      <c r="L39" s="1141"/>
      <c r="M39" s="1142"/>
      <c r="N39" s="1142"/>
      <c r="O39" s="1142"/>
      <c r="P39" s="1142"/>
      <c r="Q39" s="1142"/>
      <c r="R39" s="1142"/>
      <c r="S39" s="1143"/>
      <c r="T39" s="1150"/>
      <c r="U39" s="1151"/>
      <c r="V39" s="1151"/>
      <c r="W39" s="1151"/>
      <c r="X39" s="1151"/>
      <c r="Y39" s="1151"/>
      <c r="Z39" s="1151"/>
      <c r="AA39" s="1151"/>
      <c r="AB39" s="1151"/>
      <c r="AC39" s="1151"/>
      <c r="AD39" s="1151"/>
      <c r="AE39" s="1151"/>
      <c r="AF39" s="1151"/>
      <c r="AG39" s="1151"/>
      <c r="AH39" s="1151"/>
      <c r="AI39" s="1152"/>
      <c r="AJ39" s="1186"/>
      <c r="AK39" s="1187"/>
      <c r="AL39" s="1187"/>
      <c r="AM39" s="1187"/>
      <c r="AN39" s="1187"/>
      <c r="AO39" s="1187"/>
      <c r="AP39" s="1187"/>
      <c r="AQ39" s="1188"/>
      <c r="AR39" s="1194"/>
      <c r="AS39" s="1195"/>
      <c r="AT39" s="1195"/>
      <c r="AU39" s="1195"/>
      <c r="AV39" s="1195"/>
      <c r="AW39" s="1195"/>
      <c r="AX39" s="1195"/>
      <c r="AY39" s="1195"/>
      <c r="AZ39" s="1195"/>
      <c r="BA39" s="1195"/>
      <c r="BB39" s="1195"/>
      <c r="BC39" s="1195"/>
      <c r="BD39" s="1195"/>
      <c r="BE39" s="1195"/>
      <c r="BF39" s="1196"/>
      <c r="BG39" s="1203"/>
      <c r="BH39" s="1204"/>
      <c r="BI39" s="1204"/>
      <c r="BJ39" s="1204"/>
      <c r="BK39" s="1204"/>
      <c r="BL39" s="1204"/>
      <c r="BM39" s="1204"/>
      <c r="BN39" s="1205"/>
      <c r="BO39" s="1053"/>
      <c r="BP39" s="1054"/>
      <c r="BQ39" s="1054"/>
      <c r="BR39" s="1054"/>
      <c r="BS39" s="1054"/>
      <c r="BT39" s="1054"/>
      <c r="BU39" s="1054"/>
      <c r="BV39" s="1054"/>
      <c r="BW39" s="1054"/>
      <c r="BX39" s="1054"/>
      <c r="BY39" s="1054"/>
      <c r="BZ39" s="1054"/>
      <c r="CA39" s="1054"/>
      <c r="CB39" s="1054"/>
      <c r="CC39" s="1054"/>
      <c r="CD39" s="1054"/>
      <c r="CE39" s="1210"/>
    </row>
    <row r="40" spans="4:96" s="13" customFormat="1" ht="12" customHeight="1" x14ac:dyDescent="0.2">
      <c r="D40" s="1131"/>
      <c r="E40" s="1132"/>
      <c r="F40" s="1132"/>
      <c r="G40" s="1132"/>
      <c r="H40" s="1132"/>
      <c r="I40" s="1132"/>
      <c r="J40" s="1132"/>
      <c r="K40" s="1133"/>
      <c r="L40" s="1141"/>
      <c r="M40" s="1142"/>
      <c r="N40" s="1142"/>
      <c r="O40" s="1142"/>
      <c r="P40" s="1142"/>
      <c r="Q40" s="1142"/>
      <c r="R40" s="1142"/>
      <c r="S40" s="1143"/>
      <c r="T40" s="1150"/>
      <c r="U40" s="1151"/>
      <c r="V40" s="1151"/>
      <c r="W40" s="1151"/>
      <c r="X40" s="1151"/>
      <c r="Y40" s="1151"/>
      <c r="Z40" s="1151"/>
      <c r="AA40" s="1151"/>
      <c r="AB40" s="1151"/>
      <c r="AC40" s="1151"/>
      <c r="AD40" s="1151"/>
      <c r="AE40" s="1151"/>
      <c r="AF40" s="1151"/>
      <c r="AG40" s="1151"/>
      <c r="AH40" s="1151"/>
      <c r="AI40" s="1152"/>
      <c r="AJ40" s="1186"/>
      <c r="AK40" s="1187"/>
      <c r="AL40" s="1187"/>
      <c r="AM40" s="1187"/>
      <c r="AN40" s="1187"/>
      <c r="AO40" s="1187"/>
      <c r="AP40" s="1187"/>
      <c r="AQ40" s="1188"/>
      <c r="AR40" s="1194"/>
      <c r="AS40" s="1195"/>
      <c r="AT40" s="1195"/>
      <c r="AU40" s="1195"/>
      <c r="AV40" s="1195"/>
      <c r="AW40" s="1195"/>
      <c r="AX40" s="1195"/>
      <c r="AY40" s="1195"/>
      <c r="AZ40" s="1195"/>
      <c r="BA40" s="1195"/>
      <c r="BB40" s="1195"/>
      <c r="BC40" s="1195"/>
      <c r="BD40" s="1195"/>
      <c r="BE40" s="1195"/>
      <c r="BF40" s="1196"/>
      <c r="BG40" s="1203"/>
      <c r="BH40" s="1204"/>
      <c r="BI40" s="1204"/>
      <c r="BJ40" s="1204"/>
      <c r="BK40" s="1204"/>
      <c r="BL40" s="1204"/>
      <c r="BM40" s="1204"/>
      <c r="BN40" s="1205"/>
      <c r="BO40" s="1053"/>
      <c r="BP40" s="1054"/>
      <c r="BQ40" s="1054"/>
      <c r="BR40" s="1054"/>
      <c r="BS40" s="1054"/>
      <c r="BT40" s="1054"/>
      <c r="BU40" s="1054"/>
      <c r="BV40" s="1054"/>
      <c r="BW40" s="1054"/>
      <c r="BX40" s="1054"/>
      <c r="BY40" s="1054"/>
      <c r="BZ40" s="1054"/>
      <c r="CA40" s="1054"/>
      <c r="CB40" s="1054"/>
      <c r="CC40" s="1054"/>
      <c r="CD40" s="1054"/>
      <c r="CE40" s="1210"/>
    </row>
    <row r="41" spans="4:96" s="13" customFormat="1" ht="4.5" customHeight="1" thickBot="1" x14ac:dyDescent="0.25">
      <c r="D41" s="1134"/>
      <c r="E41" s="1135"/>
      <c r="F41" s="1135"/>
      <c r="G41" s="1135"/>
      <c r="H41" s="1135"/>
      <c r="I41" s="1135"/>
      <c r="J41" s="1135"/>
      <c r="K41" s="1136"/>
      <c r="L41" s="1144"/>
      <c r="M41" s="1145"/>
      <c r="N41" s="1145"/>
      <c r="O41" s="1145"/>
      <c r="P41" s="1145"/>
      <c r="Q41" s="1145"/>
      <c r="R41" s="1145"/>
      <c r="S41" s="1146"/>
      <c r="T41" s="1153"/>
      <c r="U41" s="1154"/>
      <c r="V41" s="1154"/>
      <c r="W41" s="1154"/>
      <c r="X41" s="1154"/>
      <c r="Y41" s="1154"/>
      <c r="Z41" s="1154"/>
      <c r="AA41" s="1154"/>
      <c r="AB41" s="1154"/>
      <c r="AC41" s="1154"/>
      <c r="AD41" s="1154"/>
      <c r="AE41" s="1154"/>
      <c r="AF41" s="1154"/>
      <c r="AG41" s="1154"/>
      <c r="AH41" s="1154"/>
      <c r="AI41" s="1155"/>
      <c r="AJ41" s="1189"/>
      <c r="AK41" s="1190"/>
      <c r="AL41" s="1190"/>
      <c r="AM41" s="1190"/>
      <c r="AN41" s="1190"/>
      <c r="AO41" s="1190"/>
      <c r="AP41" s="1190"/>
      <c r="AQ41" s="1191"/>
      <c r="AR41" s="1197"/>
      <c r="AS41" s="1198"/>
      <c r="AT41" s="1198"/>
      <c r="AU41" s="1198"/>
      <c r="AV41" s="1198"/>
      <c r="AW41" s="1198"/>
      <c r="AX41" s="1198"/>
      <c r="AY41" s="1198"/>
      <c r="AZ41" s="1198"/>
      <c r="BA41" s="1198"/>
      <c r="BB41" s="1198"/>
      <c r="BC41" s="1198"/>
      <c r="BD41" s="1198"/>
      <c r="BE41" s="1198"/>
      <c r="BF41" s="1199"/>
      <c r="BG41" s="1206"/>
      <c r="BH41" s="1207"/>
      <c r="BI41" s="1207"/>
      <c r="BJ41" s="1207"/>
      <c r="BK41" s="1207"/>
      <c r="BL41" s="1207"/>
      <c r="BM41" s="1207"/>
      <c r="BN41" s="1208"/>
      <c r="BO41" s="1211"/>
      <c r="BP41" s="1212"/>
      <c r="BQ41" s="1212"/>
      <c r="BR41" s="1212"/>
      <c r="BS41" s="1212"/>
      <c r="BT41" s="1212"/>
      <c r="BU41" s="1212"/>
      <c r="BV41" s="1212"/>
      <c r="BW41" s="1212"/>
      <c r="BX41" s="1212"/>
      <c r="BY41" s="1212"/>
      <c r="BZ41" s="1212"/>
      <c r="CA41" s="1212"/>
      <c r="CB41" s="1212"/>
      <c r="CC41" s="1212"/>
      <c r="CD41" s="1212"/>
      <c r="CE41" s="1213"/>
    </row>
    <row r="42" spans="4:96" s="49" customFormat="1" ht="5.25" customHeight="1" thickTop="1" x14ac:dyDescent="0.2">
      <c r="D42" s="338"/>
    </row>
    <row r="43" spans="4:96" s="49" customFormat="1" ht="20.100000000000001" customHeight="1" x14ac:dyDescent="0.2">
      <c r="E43" s="339"/>
      <c r="F43" s="339"/>
      <c r="G43" s="340" t="s">
        <v>521</v>
      </c>
      <c r="H43" s="340"/>
      <c r="I43" s="340" t="s">
        <v>522</v>
      </c>
      <c r="J43" s="340"/>
      <c r="K43" s="340"/>
      <c r="Y43" s="340" t="s">
        <v>523</v>
      </c>
      <c r="Z43" s="340"/>
      <c r="AA43" s="340"/>
      <c r="AB43" s="340"/>
      <c r="AC43" s="340"/>
      <c r="AD43" s="340"/>
      <c r="AE43" s="340"/>
      <c r="AF43" s="340"/>
    </row>
    <row r="44" spans="4:96" s="49" customFormat="1" ht="20.100000000000001" customHeight="1" x14ac:dyDescent="0.2">
      <c r="E44" s="339"/>
      <c r="Z44" s="340"/>
      <c r="AA44" s="340" t="s">
        <v>524</v>
      </c>
      <c r="AB44" s="340"/>
      <c r="AC44" s="340"/>
      <c r="AD44" s="340"/>
      <c r="AE44" s="340"/>
      <c r="AF44" s="340"/>
    </row>
    <row r="45" spans="4:96" s="49" customFormat="1" ht="9.9" customHeight="1" x14ac:dyDescent="0.2">
      <c r="Y45" s="340"/>
      <c r="Z45" s="340"/>
      <c r="AA45" s="340"/>
      <c r="AB45" s="340"/>
      <c r="AC45" s="340"/>
      <c r="AD45" s="340"/>
      <c r="AE45" s="340"/>
      <c r="AF45" s="340"/>
    </row>
    <row r="46" spans="4:96" s="49" customFormat="1" ht="20.100000000000001" customHeight="1" x14ac:dyDescent="0.2">
      <c r="Y46" s="340" t="s">
        <v>525</v>
      </c>
      <c r="Z46" s="340"/>
      <c r="AA46" s="340"/>
      <c r="AB46" s="340"/>
      <c r="AC46" s="340"/>
      <c r="AD46" s="340"/>
      <c r="AE46" s="340"/>
      <c r="AF46" s="340"/>
      <c r="BZ46" s="340"/>
      <c r="CA46" s="340"/>
      <c r="CB46" s="340"/>
      <c r="CC46" s="340"/>
      <c r="CD46" s="340"/>
      <c r="CE46" s="340"/>
      <c r="CF46" s="340"/>
    </row>
    <row r="47" spans="4:96" s="49" customFormat="1" ht="20.100000000000001" customHeight="1" x14ac:dyDescent="0.2">
      <c r="Z47" s="340"/>
      <c r="AA47" s="340" t="s">
        <v>526</v>
      </c>
      <c r="AB47" s="340"/>
      <c r="AC47" s="340"/>
      <c r="AD47" s="340"/>
      <c r="AE47" s="340"/>
      <c r="AF47" s="340"/>
    </row>
    <row r="48" spans="4:96" s="49" customFormat="1" ht="9.9" customHeight="1" x14ac:dyDescent="0.2">
      <c r="Y48" s="340"/>
      <c r="Z48" s="340"/>
      <c r="AA48" s="340"/>
      <c r="AB48" s="340"/>
      <c r="AC48" s="340"/>
      <c r="AD48" s="340"/>
      <c r="AE48" s="340"/>
      <c r="AF48" s="340"/>
    </row>
    <row r="49" spans="9:97" s="49" customFormat="1" ht="20.100000000000001" customHeight="1" x14ac:dyDescent="0.2"/>
    <row r="50" spans="9:97" s="49" customFormat="1" ht="20.100000000000001" customHeight="1" x14ac:dyDescent="0.2">
      <c r="I50" s="340" t="s">
        <v>527</v>
      </c>
      <c r="J50" s="340"/>
      <c r="Y50" s="340" t="s">
        <v>528</v>
      </c>
    </row>
    <row r="51" spans="9:97" s="49" customFormat="1" ht="20.100000000000001" customHeight="1" x14ac:dyDescent="0.2"/>
    <row r="52" spans="9:97" s="49" customFormat="1" ht="20.100000000000001" customHeight="1" x14ac:dyDescent="0.2"/>
    <row r="53" spans="9:97" s="49" customFormat="1" ht="20.100000000000001" customHeight="1" x14ac:dyDescent="0.2"/>
    <row r="54" spans="9:97" s="49" customFormat="1" ht="20.100000000000001" customHeight="1" x14ac:dyDescent="0.2"/>
    <row r="55" spans="9:97" s="49" customFormat="1" ht="20.100000000000001" customHeight="1" x14ac:dyDescent="0.2"/>
    <row r="56" spans="9:97" s="49" customFormat="1" ht="39.75" customHeight="1" x14ac:dyDescent="0.2"/>
    <row r="57" spans="9:97" s="49" customFormat="1" ht="20.100000000000001" customHeight="1" x14ac:dyDescent="0.2"/>
    <row r="58" spans="9:97" s="49" customFormat="1" ht="20.100000000000001" customHeight="1" x14ac:dyDescent="0.2">
      <c r="BR58" s="1292" t="str">
        <f>IF(作業２!H78&gt;1,IF(CS58&gt;0,"事業団確認用（当該法人の他の認定こども園名）",""),"")</f>
        <v/>
      </c>
      <c r="BS58" s="1292"/>
      <c r="BT58" s="1292"/>
      <c r="BU58" s="1292"/>
      <c r="BV58" s="1292"/>
      <c r="BW58" s="1292"/>
      <c r="BX58" s="1292"/>
      <c r="BY58" s="1292"/>
      <c r="BZ58" s="1292"/>
      <c r="CA58" s="1292"/>
      <c r="CB58" s="1292"/>
      <c r="CC58" s="1292"/>
      <c r="CD58" s="1292"/>
      <c r="CE58" s="1292"/>
      <c r="CF58" s="1292"/>
      <c r="CG58" s="1292"/>
      <c r="CH58" s="1292"/>
      <c r="CI58" s="1292"/>
      <c r="CJ58" s="1292"/>
      <c r="CK58" s="1292"/>
      <c r="CL58" s="1292"/>
      <c r="CM58" s="1292"/>
      <c r="CN58" s="1292"/>
      <c r="CO58" s="1292"/>
      <c r="CP58" s="1292"/>
      <c r="CQ58" s="1292"/>
      <c r="CS58" s="49">
        <f>SUM(CS59:CS61)</f>
        <v>0</v>
      </c>
    </row>
    <row r="59" spans="9:97" s="49" customFormat="1" ht="20.100000000000001" customHeight="1" x14ac:dyDescent="0.2">
      <c r="BR59" s="1293" t="str">
        <f>IF(作業２!H78&gt;1,IF(作業２!E10="","",作業２!E10),"")</f>
        <v/>
      </c>
      <c r="BS59" s="1293"/>
      <c r="BT59" s="1293"/>
      <c r="BU59" s="1293"/>
      <c r="BV59" s="1293"/>
      <c r="BW59" s="1293"/>
      <c r="BX59" s="1293"/>
      <c r="BY59" s="1293"/>
      <c r="BZ59" s="1293"/>
      <c r="CA59" s="1293"/>
      <c r="CB59" s="1293"/>
      <c r="CC59" s="1293"/>
      <c r="CD59" s="1293"/>
      <c r="CE59" s="1293"/>
      <c r="CF59" s="1293"/>
      <c r="CG59" s="1293"/>
      <c r="CH59" s="1293"/>
      <c r="CI59" s="1293"/>
      <c r="CJ59" s="1293"/>
      <c r="CK59" s="1293"/>
      <c r="CL59" s="1293"/>
      <c r="CM59" s="1293"/>
      <c r="CN59" s="1293"/>
      <c r="CO59" s="1293"/>
      <c r="CP59" s="1293"/>
      <c r="CQ59" s="1293"/>
      <c r="CS59" s="49">
        <f>IF(BR59="",0,1)</f>
        <v>0</v>
      </c>
    </row>
    <row r="60" spans="9:97" s="49" customFormat="1" ht="20.100000000000001" customHeight="1" x14ac:dyDescent="0.2">
      <c r="BR60" s="1293" t="str">
        <f>IF(作業２!H78&gt;1,IF(作業２!F10="","",作業２!F10),"")</f>
        <v/>
      </c>
      <c r="BS60" s="1293"/>
      <c r="BT60" s="1293"/>
      <c r="BU60" s="1293"/>
      <c r="BV60" s="1293"/>
      <c r="BW60" s="1293"/>
      <c r="BX60" s="1293"/>
      <c r="BY60" s="1293"/>
      <c r="BZ60" s="1293"/>
      <c r="CA60" s="1293"/>
      <c r="CB60" s="1293"/>
      <c r="CC60" s="1293"/>
      <c r="CD60" s="1293"/>
      <c r="CE60" s="1293"/>
      <c r="CF60" s="1293"/>
      <c r="CG60" s="1293"/>
      <c r="CH60" s="1293"/>
      <c r="CI60" s="1293"/>
      <c r="CJ60" s="1293"/>
      <c r="CK60" s="1293"/>
      <c r="CL60" s="1293"/>
      <c r="CM60" s="1293"/>
      <c r="CN60" s="1293"/>
      <c r="CO60" s="1293"/>
      <c r="CP60" s="1293"/>
      <c r="CQ60" s="1293"/>
      <c r="CS60" s="49">
        <f>IF(BR60="",0,1)</f>
        <v>0</v>
      </c>
    </row>
    <row r="61" spans="9:97" s="49" customFormat="1" ht="20.100000000000001" customHeight="1" x14ac:dyDescent="0.2">
      <c r="BR61" s="1293" t="str">
        <f>IF(作業２!H78&gt;1,IF(作業２!G10="","",作業２!G10),"")</f>
        <v/>
      </c>
      <c r="BS61" s="1293"/>
      <c r="BT61" s="1293"/>
      <c r="BU61" s="1293"/>
      <c r="BV61" s="1293"/>
      <c r="BW61" s="1293"/>
      <c r="BX61" s="1293"/>
      <c r="BY61" s="1293"/>
      <c r="BZ61" s="1293"/>
      <c r="CA61" s="1293"/>
      <c r="CB61" s="1293"/>
      <c r="CC61" s="1293"/>
      <c r="CD61" s="1293"/>
      <c r="CE61" s="1293"/>
      <c r="CF61" s="1293"/>
      <c r="CG61" s="1293"/>
      <c r="CH61" s="1293"/>
      <c r="CI61" s="1293"/>
      <c r="CJ61" s="1293"/>
      <c r="CK61" s="1293"/>
      <c r="CL61" s="1293"/>
      <c r="CM61" s="1293"/>
      <c r="CN61" s="1293"/>
      <c r="CO61" s="1293"/>
      <c r="CP61" s="1293"/>
      <c r="CQ61" s="1293"/>
      <c r="CS61" s="49">
        <f>IF(BR61="",0,1)</f>
        <v>0</v>
      </c>
    </row>
    <row r="62" spans="9:97" s="49" customFormat="1" ht="20.100000000000001" customHeight="1" x14ac:dyDescent="0.2"/>
    <row r="63" spans="9:97" s="49" customFormat="1" ht="20.100000000000001" customHeight="1" x14ac:dyDescent="0.2"/>
    <row r="64" spans="9:97" s="49" customFormat="1" ht="24.75" customHeight="1" thickBot="1" x14ac:dyDescent="0.25"/>
    <row r="65" spans="1:111" s="3" customFormat="1" ht="9.75" customHeight="1" thickTop="1" x14ac:dyDescent="0.2">
      <c r="D65" s="624" t="s">
        <v>38</v>
      </c>
      <c r="E65" s="625"/>
      <c r="F65" s="625"/>
      <c r="G65" s="625"/>
      <c r="H65" s="625"/>
      <c r="I65" s="625"/>
      <c r="J65" s="626"/>
      <c r="K65" s="1250" t="s">
        <v>23</v>
      </c>
      <c r="L65" s="625"/>
      <c r="M65" s="625"/>
      <c r="N65" s="625"/>
      <c r="O65" s="625"/>
      <c r="P65" s="626"/>
      <c r="Q65" s="1251" t="str">
        <f>IF(作業２!H19="","",作業２!H19)</f>
        <v/>
      </c>
      <c r="R65" s="1252"/>
      <c r="S65" s="1252"/>
      <c r="T65" s="1252"/>
      <c r="U65" s="1252"/>
      <c r="V65" s="1252"/>
      <c r="W65" s="1252"/>
      <c r="X65" s="1252"/>
      <c r="Y65" s="1252"/>
      <c r="Z65" s="1252"/>
      <c r="AA65" s="1252"/>
      <c r="AB65" s="1252"/>
      <c r="AC65" s="1252"/>
      <c r="AD65" s="1252"/>
      <c r="AE65" s="1252"/>
      <c r="AF65" s="1252"/>
      <c r="AG65" s="1252"/>
      <c r="AH65" s="1252"/>
      <c r="AI65" s="1252"/>
      <c r="AJ65" s="1252"/>
      <c r="AK65" s="1252"/>
      <c r="AL65" s="1252"/>
      <c r="AM65" s="1252"/>
      <c r="AN65" s="1252"/>
      <c r="AO65" s="1252"/>
      <c r="AP65" s="1253"/>
      <c r="AQ65" s="1317" t="s">
        <v>39</v>
      </c>
      <c r="AR65" s="1318"/>
      <c r="AS65" s="1318"/>
      <c r="AT65" s="1318"/>
      <c r="AU65" s="1318"/>
      <c r="AV65" s="1318"/>
      <c r="AW65" s="1319"/>
      <c r="AX65" s="1323" t="str">
        <f>IF(作業２!H21="","",作業２!H21)</f>
        <v/>
      </c>
      <c r="AY65" s="1324"/>
      <c r="AZ65" s="1324"/>
      <c r="BA65" s="1324"/>
      <c r="BB65" s="1324"/>
      <c r="BC65" s="1324"/>
      <c r="BD65" s="1324"/>
      <c r="BE65" s="1324"/>
      <c r="BF65" s="1324"/>
      <c r="BG65" s="1324"/>
      <c r="BH65" s="1324"/>
      <c r="BI65" s="1324"/>
      <c r="BJ65" s="1324"/>
      <c r="BK65" s="1324"/>
      <c r="BL65" s="1324"/>
      <c r="BM65" s="1324"/>
      <c r="BN65" s="1324"/>
      <c r="BO65" s="1324"/>
      <c r="BP65" s="1325"/>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T65" s="49"/>
      <c r="CU65" s="49"/>
      <c r="CV65" s="49"/>
      <c r="CW65" s="49"/>
      <c r="CX65" s="49"/>
      <c r="CY65" s="49"/>
      <c r="CZ65" s="49"/>
      <c r="DA65" s="49"/>
      <c r="DB65" s="49"/>
      <c r="DC65" s="49"/>
      <c r="DD65" s="49"/>
      <c r="DE65" s="49"/>
      <c r="DF65" s="49"/>
      <c r="DG65" s="49"/>
    </row>
    <row r="66" spans="1:111" s="3" customFormat="1" ht="30" customHeight="1" x14ac:dyDescent="0.2">
      <c r="D66" s="582"/>
      <c r="E66" s="583"/>
      <c r="F66" s="583"/>
      <c r="G66" s="583"/>
      <c r="H66" s="583"/>
      <c r="I66" s="583"/>
      <c r="J66" s="584"/>
      <c r="K66" s="616"/>
      <c r="L66" s="583"/>
      <c r="M66" s="583"/>
      <c r="N66" s="583"/>
      <c r="O66" s="583"/>
      <c r="P66" s="584"/>
      <c r="Q66" s="1254"/>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6"/>
      <c r="AQ66" s="1320"/>
      <c r="AR66" s="1321"/>
      <c r="AS66" s="1321"/>
      <c r="AT66" s="1321"/>
      <c r="AU66" s="1321"/>
      <c r="AV66" s="1321"/>
      <c r="AW66" s="1322"/>
      <c r="AX66" s="1326"/>
      <c r="AY66" s="1327"/>
      <c r="AZ66" s="1327"/>
      <c r="BA66" s="1327"/>
      <c r="BB66" s="1327"/>
      <c r="BC66" s="1327"/>
      <c r="BD66" s="1327"/>
      <c r="BE66" s="1327"/>
      <c r="BF66" s="1327"/>
      <c r="BG66" s="1327"/>
      <c r="BH66" s="1327"/>
      <c r="BI66" s="1327"/>
      <c r="BJ66" s="1327"/>
      <c r="BK66" s="1327"/>
      <c r="BL66" s="1327"/>
      <c r="BM66" s="1327"/>
      <c r="BN66" s="1327"/>
      <c r="BO66" s="1327"/>
      <c r="BP66" s="1328"/>
      <c r="BR66" s="1502" t="s">
        <v>58</v>
      </c>
      <c r="BS66" s="1503"/>
      <c r="BT66" s="1503"/>
      <c r="BU66" s="1503"/>
      <c r="BV66" s="1503"/>
      <c r="BW66" s="1503"/>
      <c r="BX66" s="1503"/>
      <c r="BY66" s="1503"/>
      <c r="BZ66" s="1503"/>
      <c r="CA66" s="1503"/>
      <c r="CB66" s="1503"/>
      <c r="CC66" s="1294" t="str">
        <f>IF(作業２!H15="","",IF(L22="","",IF((作業２!$I$76&gt;0),CONCATENATE(VLOOKUP(作業２!H15,作業２!H147:I193,2,FALSE),"L"),"")))</f>
        <v/>
      </c>
      <c r="CD66" s="1295"/>
      <c r="CE66" s="1295"/>
      <c r="CF66" s="1295"/>
      <c r="CG66" s="1295"/>
      <c r="CH66" s="1295"/>
      <c r="CI66" s="1295"/>
      <c r="CJ66" s="1295"/>
      <c r="CK66" s="1298"/>
      <c r="CL66" s="1298"/>
      <c r="CM66" s="1298"/>
      <c r="CN66" s="1298"/>
      <c r="CO66" s="1298"/>
      <c r="CP66" s="1298"/>
      <c r="CQ66" s="1298"/>
      <c r="CR66" s="1299"/>
      <c r="CT66" s="49"/>
      <c r="CU66" s="49"/>
      <c r="CV66" s="49"/>
      <c r="CW66" s="49"/>
      <c r="CX66" s="49"/>
      <c r="CY66" s="49"/>
      <c r="CZ66" s="49"/>
      <c r="DA66" s="49"/>
      <c r="DB66" s="49"/>
      <c r="DC66" s="49"/>
      <c r="DD66" s="49"/>
      <c r="DE66" s="49"/>
      <c r="DF66" s="49"/>
      <c r="DG66" s="49"/>
    </row>
    <row r="67" spans="1:111" s="3" customFormat="1" ht="29.25" customHeight="1" x14ac:dyDescent="0.2">
      <c r="D67" s="582"/>
      <c r="E67" s="583"/>
      <c r="F67" s="583"/>
      <c r="G67" s="583"/>
      <c r="H67" s="583"/>
      <c r="I67" s="583"/>
      <c r="J67" s="584"/>
      <c r="K67" s="615" t="s">
        <v>24</v>
      </c>
      <c r="L67" s="580"/>
      <c r="M67" s="580"/>
      <c r="N67" s="580"/>
      <c r="O67" s="580"/>
      <c r="P67" s="581"/>
      <c r="Q67" s="1329" t="str">
        <f>IF(作業２!H20="","",作業２!H20)</f>
        <v/>
      </c>
      <c r="R67" s="1330"/>
      <c r="S67" s="1330"/>
      <c r="T67" s="1330"/>
      <c r="U67" s="1330"/>
      <c r="V67" s="1330"/>
      <c r="W67" s="1330"/>
      <c r="X67" s="1330"/>
      <c r="Y67" s="1330"/>
      <c r="Z67" s="1330"/>
      <c r="AA67" s="1330"/>
      <c r="AB67" s="1330"/>
      <c r="AC67" s="1330"/>
      <c r="AD67" s="1330"/>
      <c r="AE67" s="1330"/>
      <c r="AF67" s="1330"/>
      <c r="AG67" s="1330"/>
      <c r="AH67" s="1330"/>
      <c r="AI67" s="1330"/>
      <c r="AJ67" s="1330"/>
      <c r="AK67" s="1330"/>
      <c r="AL67" s="1330"/>
      <c r="AM67" s="1330"/>
      <c r="AN67" s="1330"/>
      <c r="AO67" s="1330"/>
      <c r="AP67" s="1331"/>
      <c r="AQ67" s="1335" t="s">
        <v>47</v>
      </c>
      <c r="AR67" s="1336"/>
      <c r="AS67" s="1336"/>
      <c r="AT67" s="1336"/>
      <c r="AU67" s="1336"/>
      <c r="AV67" s="1336"/>
      <c r="AW67" s="1337"/>
      <c r="AX67" s="1162" t="str">
        <f>IF(作業２!H22="","",作業２!H22)</f>
        <v/>
      </c>
      <c r="AY67" s="1163"/>
      <c r="AZ67" s="1163"/>
      <c r="BA67" s="1163"/>
      <c r="BB67" s="1163"/>
      <c r="BC67" s="1163"/>
      <c r="BD67" s="1163"/>
      <c r="BE67" s="1163"/>
      <c r="BF67" s="1163"/>
      <c r="BG67" s="1163"/>
      <c r="BH67" s="1163"/>
      <c r="BI67" s="1163"/>
      <c r="BJ67" s="1163"/>
      <c r="BK67" s="1163"/>
      <c r="BL67" s="1163"/>
      <c r="BM67" s="1163"/>
      <c r="BN67" s="1163"/>
      <c r="BO67" s="1163"/>
      <c r="BP67" s="1164"/>
      <c r="BR67" s="1504"/>
      <c r="BS67" s="1504"/>
      <c r="BT67" s="1504"/>
      <c r="BU67" s="1504"/>
      <c r="BV67" s="1504"/>
      <c r="BW67" s="1504"/>
      <c r="BX67" s="1504"/>
      <c r="BY67" s="1504"/>
      <c r="BZ67" s="1504"/>
      <c r="CA67" s="1504"/>
      <c r="CB67" s="1504"/>
      <c r="CC67" s="1296"/>
      <c r="CD67" s="1297"/>
      <c r="CE67" s="1297"/>
      <c r="CF67" s="1297"/>
      <c r="CG67" s="1297"/>
      <c r="CH67" s="1297"/>
      <c r="CI67" s="1297"/>
      <c r="CJ67" s="1297"/>
      <c r="CK67" s="1300"/>
      <c r="CL67" s="1300"/>
      <c r="CM67" s="1300"/>
      <c r="CN67" s="1300"/>
      <c r="CO67" s="1300"/>
      <c r="CP67" s="1300"/>
      <c r="CQ67" s="1300"/>
      <c r="CR67" s="1301"/>
      <c r="CT67" s="49"/>
      <c r="CU67" s="49"/>
      <c r="CV67" s="49"/>
      <c r="CW67" s="49"/>
      <c r="CX67" s="49"/>
      <c r="CY67" s="49"/>
      <c r="CZ67" s="49"/>
      <c r="DA67" s="49"/>
      <c r="DB67" s="49"/>
      <c r="DC67" s="49"/>
      <c r="DD67" s="49"/>
      <c r="DE67" s="49"/>
      <c r="DF67" s="49"/>
      <c r="DG67" s="49"/>
    </row>
    <row r="68" spans="1:111" s="3" customFormat="1" ht="15" customHeight="1" thickBot="1" x14ac:dyDescent="0.25">
      <c r="D68" s="1249"/>
      <c r="E68" s="1169"/>
      <c r="F68" s="1169"/>
      <c r="G68" s="1169"/>
      <c r="H68" s="1169"/>
      <c r="I68" s="1169"/>
      <c r="J68" s="1170"/>
      <c r="K68" s="1168"/>
      <c r="L68" s="1169"/>
      <c r="M68" s="1169"/>
      <c r="N68" s="1169"/>
      <c r="O68" s="1169"/>
      <c r="P68" s="1170"/>
      <c r="Q68" s="1332"/>
      <c r="R68" s="1333"/>
      <c r="S68" s="1333"/>
      <c r="T68" s="1333"/>
      <c r="U68" s="1333"/>
      <c r="V68" s="1333"/>
      <c r="W68" s="1333"/>
      <c r="X68" s="1333"/>
      <c r="Y68" s="1333"/>
      <c r="Z68" s="1333"/>
      <c r="AA68" s="1333"/>
      <c r="AB68" s="1333"/>
      <c r="AC68" s="1333"/>
      <c r="AD68" s="1333"/>
      <c r="AE68" s="1333"/>
      <c r="AF68" s="1333"/>
      <c r="AG68" s="1333"/>
      <c r="AH68" s="1333"/>
      <c r="AI68" s="1333"/>
      <c r="AJ68" s="1333"/>
      <c r="AK68" s="1333"/>
      <c r="AL68" s="1333"/>
      <c r="AM68" s="1333"/>
      <c r="AN68" s="1333"/>
      <c r="AO68" s="1333"/>
      <c r="AP68" s="1334"/>
      <c r="AQ68" s="1338"/>
      <c r="AR68" s="1339"/>
      <c r="AS68" s="1339"/>
      <c r="AT68" s="1339"/>
      <c r="AU68" s="1339"/>
      <c r="AV68" s="1339"/>
      <c r="AW68" s="1340"/>
      <c r="AX68" s="1165"/>
      <c r="AY68" s="1166"/>
      <c r="AZ68" s="1166"/>
      <c r="BA68" s="1166"/>
      <c r="BB68" s="1166"/>
      <c r="BC68" s="1166"/>
      <c r="BD68" s="1166"/>
      <c r="BE68" s="1166"/>
      <c r="BF68" s="1166"/>
      <c r="BG68" s="1166"/>
      <c r="BH68" s="1166"/>
      <c r="BI68" s="1166"/>
      <c r="BJ68" s="1166"/>
      <c r="BK68" s="1166"/>
      <c r="BL68" s="1166"/>
      <c r="BM68" s="1166"/>
      <c r="BN68" s="1166"/>
      <c r="BO68" s="1166"/>
      <c r="BP68" s="1167"/>
      <c r="BR68" s="4"/>
      <c r="BS68" s="4"/>
      <c r="BT68" s="4"/>
      <c r="BU68" s="4"/>
      <c r="BV68" s="4"/>
      <c r="BW68" s="4"/>
      <c r="BX68" s="4"/>
      <c r="BY68" s="4"/>
      <c r="BZ68" s="4"/>
      <c r="CA68" s="4"/>
      <c r="CB68" s="4"/>
      <c r="CC68" s="4"/>
      <c r="CD68" s="4"/>
      <c r="CE68" s="4"/>
      <c r="CF68" s="4"/>
      <c r="CG68" s="4"/>
      <c r="CH68" s="586" t="str">
        <f>作業２!C73</f>
        <v>20240229NK</v>
      </c>
      <c r="CI68" s="586"/>
      <c r="CJ68" s="586"/>
      <c r="CK68" s="586"/>
      <c r="CL68" s="586"/>
      <c r="CM68" s="586"/>
      <c r="CN68" s="586"/>
      <c r="CO68" s="586"/>
      <c r="CP68" s="586"/>
      <c r="CQ68" s="586"/>
      <c r="CR68" s="586"/>
      <c r="CT68" s="49"/>
      <c r="CU68" s="49"/>
      <c r="CV68" s="49"/>
      <c r="CW68" s="49"/>
      <c r="CX68" s="49"/>
      <c r="CY68" s="49"/>
      <c r="CZ68" s="49"/>
      <c r="DA68" s="49"/>
      <c r="DB68" s="49"/>
      <c r="DC68" s="49"/>
      <c r="DD68" s="49"/>
      <c r="DE68" s="49"/>
      <c r="DF68" s="49"/>
      <c r="DG68" s="49"/>
    </row>
    <row r="69" spans="1:111" s="3" customFormat="1" ht="16.5" customHeight="1" thickTop="1" x14ac:dyDescent="0.2">
      <c r="E69" s="15"/>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row>
    <row r="70" spans="1:111" ht="9.75" customHeight="1" x14ac:dyDescent="0.2"/>
    <row r="71" spans="1:111" ht="24.75" customHeight="1" x14ac:dyDescent="0.2">
      <c r="E71" s="21"/>
      <c r="F71" s="21"/>
      <c r="G71" s="21"/>
      <c r="H71" s="21"/>
      <c r="I71" s="21"/>
      <c r="J71" s="21"/>
      <c r="K71" s="21"/>
      <c r="L71" s="7"/>
      <c r="M71" s="21"/>
      <c r="N71" s="21"/>
      <c r="O71" s="21"/>
      <c r="P71" s="21"/>
      <c r="Q71" s="21"/>
      <c r="R71" s="21"/>
      <c r="S71" s="21"/>
      <c r="T71" s="21"/>
      <c r="U71" s="21"/>
      <c r="V71" s="21"/>
      <c r="W71" s="21"/>
      <c r="X71" s="21"/>
      <c r="Y71" s="21"/>
      <c r="Z71" s="21"/>
      <c r="AA71" s="21"/>
      <c r="AB71" s="21"/>
      <c r="AC71" s="21"/>
      <c r="AD71" s="21"/>
      <c r="AE71" s="21"/>
      <c r="AH71" s="5" t="s">
        <v>151</v>
      </c>
      <c r="AI71" s="206"/>
      <c r="AJ71" s="206"/>
      <c r="AK71" s="206"/>
      <c r="AL71" s="206"/>
      <c r="AM71" s="206"/>
      <c r="AN71" s="206"/>
      <c r="AO71" s="206"/>
      <c r="AP71" s="206"/>
      <c r="AQ71" s="206"/>
      <c r="AR71" s="206"/>
      <c r="AS71" s="206"/>
      <c r="AT71" s="206"/>
      <c r="AU71" s="206"/>
      <c r="AV71" s="206"/>
      <c r="AW71" s="206"/>
      <c r="AX71" s="206"/>
      <c r="AY71" s="206"/>
      <c r="AZ71" s="206"/>
      <c r="BA71" s="206"/>
      <c r="BB71" s="206"/>
      <c r="BC71" s="206"/>
      <c r="BD71" s="206"/>
      <c r="BE71" s="206"/>
      <c r="BF71" s="206"/>
      <c r="BG71" s="206"/>
      <c r="BH71" s="206"/>
      <c r="BI71" s="206"/>
      <c r="BJ71" s="206"/>
      <c r="BK71" s="206"/>
      <c r="BL71" s="206"/>
      <c r="BM71" s="206"/>
      <c r="BN71" s="206"/>
      <c r="BO71" s="206"/>
      <c r="BP71" s="206"/>
      <c r="BQ71" s="206"/>
      <c r="BR71" s="206"/>
      <c r="BS71" s="21"/>
      <c r="BT71" s="21"/>
      <c r="BU71" s="21"/>
      <c r="BV71" s="21"/>
      <c r="BW71" s="1"/>
      <c r="BX71" s="1"/>
      <c r="BY71" s="1"/>
      <c r="BZ71" s="23"/>
      <c r="CA71" s="23"/>
      <c r="CB71" s="23"/>
    </row>
    <row r="72" spans="1:111" ht="24.75" customHeight="1" thickBot="1" x14ac:dyDescent="0.25">
      <c r="E72" s="21"/>
      <c r="F72" s="21"/>
      <c r="G72" s="21"/>
      <c r="H72" s="21"/>
      <c r="I72" s="21"/>
      <c r="J72" s="21"/>
      <c r="K72" s="21"/>
      <c r="L72" s="7"/>
      <c r="M72" s="21"/>
      <c r="N72" s="21"/>
      <c r="O72" s="21"/>
      <c r="P72" s="21"/>
      <c r="Q72" s="21"/>
      <c r="R72" s="21"/>
      <c r="S72" s="21"/>
      <c r="T72" s="21"/>
      <c r="U72" s="21"/>
      <c r="V72" s="21"/>
      <c r="W72" s="21"/>
      <c r="X72" s="21"/>
      <c r="Y72" s="21"/>
      <c r="Z72" s="21"/>
      <c r="AA72" s="21"/>
      <c r="AB72" s="21"/>
      <c r="AC72" s="21"/>
      <c r="AD72" s="21"/>
      <c r="AE72" s="21"/>
      <c r="AH72" s="783" t="s">
        <v>590</v>
      </c>
      <c r="AI72" s="784"/>
      <c r="AJ72" s="784"/>
      <c r="AK72" s="784"/>
      <c r="AL72" s="784"/>
      <c r="AM72" s="784"/>
      <c r="AN72" s="784"/>
      <c r="AO72" s="784"/>
      <c r="AP72" s="784"/>
      <c r="AQ72" s="784"/>
      <c r="AR72" s="784"/>
      <c r="AS72" s="784"/>
      <c r="AT72" s="784"/>
      <c r="AU72" s="784"/>
      <c r="AV72" s="784"/>
      <c r="AW72" s="784"/>
      <c r="AX72" s="784"/>
      <c r="AY72" s="784"/>
      <c r="AZ72" s="784"/>
      <c r="BA72" s="784"/>
      <c r="BB72" s="784"/>
      <c r="BC72" s="784"/>
      <c r="BD72" s="784"/>
      <c r="BE72" s="784"/>
      <c r="BF72" s="784"/>
      <c r="BG72" s="784"/>
      <c r="BH72" s="784"/>
      <c r="BI72" s="784"/>
      <c r="BJ72" s="784"/>
      <c r="BK72" s="784"/>
      <c r="BL72" s="784"/>
      <c r="BM72" s="784"/>
      <c r="BN72" s="784"/>
      <c r="BO72" s="784"/>
      <c r="BP72" s="784"/>
      <c r="BQ72" s="784"/>
      <c r="BR72" s="784"/>
      <c r="BS72" s="21"/>
      <c r="BT72" s="21"/>
      <c r="BU72" s="21"/>
      <c r="BV72" s="21"/>
      <c r="BW72" s="21"/>
      <c r="BX72" s="21"/>
      <c r="BY72" s="1"/>
      <c r="BZ72" s="1282" t="s">
        <v>150</v>
      </c>
      <c r="CA72" s="1282"/>
      <c r="CB72" s="1282"/>
      <c r="CC72" s="1282"/>
      <c r="CD72" s="1282"/>
      <c r="CE72" s="1282"/>
      <c r="CF72" s="1282"/>
      <c r="CG72" s="1282"/>
      <c r="CH72" s="1282"/>
      <c r="CI72" s="1282"/>
      <c r="CJ72" s="1282"/>
      <c r="CK72" s="1282"/>
      <c r="CL72" s="1282"/>
      <c r="CM72" s="1282"/>
      <c r="CN72" s="1282"/>
      <c r="CO72" s="1282"/>
      <c r="CP72" s="1282"/>
      <c r="CQ72" s="1282"/>
      <c r="CR72" s="1282"/>
    </row>
    <row r="73" spans="1:111" ht="24.75" customHeight="1" thickTop="1" x14ac:dyDescent="0.2">
      <c r="E73" s="970" t="s">
        <v>505</v>
      </c>
      <c r="F73" s="971"/>
      <c r="G73" s="971"/>
      <c r="H73" s="971"/>
      <c r="I73" s="971"/>
      <c r="J73" s="971"/>
      <c r="K73" s="971"/>
      <c r="L73" s="971"/>
      <c r="M73" s="971"/>
      <c r="N73" s="971"/>
      <c r="O73" s="971"/>
      <c r="P73" s="971"/>
      <c r="Q73" s="971"/>
      <c r="R73" s="971"/>
      <c r="S73" s="971"/>
      <c r="T73" s="971"/>
      <c r="U73" s="971"/>
      <c r="V73" s="971"/>
      <c r="W73" s="971"/>
      <c r="X73" s="971"/>
      <c r="Y73" s="971"/>
      <c r="Z73" s="971"/>
      <c r="AA73" s="971"/>
      <c r="AB73" s="971"/>
      <c r="AC73" s="971"/>
      <c r="AD73" s="971"/>
      <c r="AE73" s="971"/>
      <c r="AF73" s="971"/>
      <c r="AG73" s="971"/>
      <c r="AH73" s="971"/>
      <c r="AI73" s="971"/>
      <c r="AJ73" s="971"/>
      <c r="AK73" s="971"/>
      <c r="AL73" s="971"/>
      <c r="AM73" s="971"/>
      <c r="AN73" s="971"/>
      <c r="AO73" s="971"/>
      <c r="AP73" s="972"/>
      <c r="AQ73" s="201"/>
      <c r="AR73" s="201"/>
      <c r="AS73" s="201"/>
      <c r="AT73" s="201"/>
      <c r="AU73" s="201"/>
      <c r="AV73" s="1275" t="str">
        <f ca="1">IF(作業２!H75=1,作業２!H74,"")</f>
        <v/>
      </c>
      <c r="AW73" s="1275"/>
      <c r="AX73" s="1275"/>
      <c r="AY73" s="1275"/>
      <c r="AZ73" s="1275"/>
      <c r="BA73" s="1275"/>
      <c r="BB73" s="1275"/>
      <c r="BC73" s="1275"/>
      <c r="BD73" s="1275"/>
      <c r="BE73" s="1275"/>
      <c r="BF73" s="1275"/>
      <c r="BG73" s="1275"/>
      <c r="BH73" s="1275"/>
      <c r="BI73" s="1275"/>
      <c r="BJ73" s="1275"/>
      <c r="BK73" s="1275"/>
      <c r="BL73" s="1275"/>
      <c r="BM73" s="1275"/>
      <c r="BN73" s="1275"/>
      <c r="BO73" s="1275"/>
      <c r="BP73" s="1275"/>
      <c r="BQ73" s="1275"/>
      <c r="BR73" s="1275"/>
      <c r="BS73" s="1275"/>
      <c r="BT73" s="1275"/>
      <c r="BU73" s="1275"/>
      <c r="BV73" s="21"/>
      <c r="BW73" s="21"/>
      <c r="BX73" s="21"/>
      <c r="BY73" s="1"/>
      <c r="BZ73" s="1283" t="s">
        <v>0</v>
      </c>
      <c r="CA73" s="1284"/>
      <c r="CB73" s="1284"/>
      <c r="CC73" s="1284"/>
      <c r="CD73" s="1284"/>
      <c r="CE73" s="1284"/>
      <c r="CF73" s="1284"/>
      <c r="CG73" s="1284"/>
      <c r="CH73" s="1284"/>
      <c r="CI73" s="1284"/>
      <c r="CJ73" s="1284"/>
      <c r="CK73" s="1284"/>
      <c r="CL73" s="1284"/>
      <c r="CM73" s="1284"/>
      <c r="CN73" s="1284"/>
      <c r="CO73" s="1284"/>
      <c r="CP73" s="1284"/>
      <c r="CQ73" s="1284"/>
      <c r="CR73" s="1285"/>
    </row>
    <row r="74" spans="1:111" ht="39" customHeight="1" x14ac:dyDescent="0.2">
      <c r="E74" s="1276" t="str">
        <f>IF(L14="","",L14)</f>
        <v/>
      </c>
      <c r="F74" s="1277"/>
      <c r="G74" s="1277"/>
      <c r="H74" s="1277"/>
      <c r="I74" s="1277"/>
      <c r="J74" s="1277"/>
      <c r="K74" s="1277"/>
      <c r="L74" s="1277"/>
      <c r="M74" s="1277"/>
      <c r="N74" s="1277"/>
      <c r="O74" s="1277"/>
      <c r="P74" s="1277"/>
      <c r="Q74" s="1277"/>
      <c r="R74" s="1277"/>
      <c r="S74" s="1277"/>
      <c r="T74" s="1277"/>
      <c r="U74" s="1277"/>
      <c r="V74" s="1277"/>
      <c r="W74" s="1277"/>
      <c r="X74" s="1277"/>
      <c r="Y74" s="1277"/>
      <c r="Z74" s="1277"/>
      <c r="AA74" s="1277"/>
      <c r="AB74" s="1277"/>
      <c r="AC74" s="1277"/>
      <c r="AD74" s="1277"/>
      <c r="AE74" s="1277"/>
      <c r="AF74" s="1277"/>
      <c r="AG74" s="1277"/>
      <c r="AH74" s="1277"/>
      <c r="AI74" s="1277"/>
      <c r="AJ74" s="1277"/>
      <c r="AK74" s="1277"/>
      <c r="AL74" s="1277"/>
      <c r="AM74" s="1277"/>
      <c r="AN74" s="1277"/>
      <c r="AO74" s="1277"/>
      <c r="AP74" s="1278"/>
      <c r="AQ74" s="49"/>
      <c r="AR74" s="49"/>
      <c r="AS74" s="49"/>
      <c r="AT74" s="49"/>
      <c r="AU74" s="49"/>
      <c r="AV74" s="1275"/>
      <c r="AW74" s="1275"/>
      <c r="AX74" s="1275"/>
      <c r="AY74" s="1275"/>
      <c r="AZ74" s="1275"/>
      <c r="BA74" s="1275"/>
      <c r="BB74" s="1275"/>
      <c r="BC74" s="1275"/>
      <c r="BD74" s="1275"/>
      <c r="BE74" s="1275"/>
      <c r="BF74" s="1275"/>
      <c r="BG74" s="1275"/>
      <c r="BH74" s="1275"/>
      <c r="BI74" s="1275"/>
      <c r="BJ74" s="1275"/>
      <c r="BK74" s="1275"/>
      <c r="BL74" s="1275"/>
      <c r="BM74" s="1275"/>
      <c r="BN74" s="1275"/>
      <c r="BO74" s="1275"/>
      <c r="BP74" s="1275"/>
      <c r="BQ74" s="1275"/>
      <c r="BR74" s="1275"/>
      <c r="BS74" s="1275"/>
      <c r="BT74" s="1275"/>
      <c r="BU74" s="1275"/>
      <c r="BZ74" s="1286"/>
      <c r="CA74" s="1287"/>
      <c r="CB74" s="1287"/>
      <c r="CC74" s="1287"/>
      <c r="CD74" s="1287"/>
      <c r="CE74" s="1287"/>
      <c r="CF74" s="1287"/>
      <c r="CG74" s="1287"/>
      <c r="CH74" s="1287"/>
      <c r="CI74" s="1287"/>
      <c r="CJ74" s="1287"/>
      <c r="CK74" s="1287"/>
      <c r="CL74" s="1287"/>
      <c r="CM74" s="1287"/>
      <c r="CN74" s="1287"/>
      <c r="CO74" s="1287"/>
      <c r="CP74" s="1287"/>
      <c r="CQ74" s="1287"/>
      <c r="CR74" s="1288"/>
    </row>
    <row r="75" spans="1:111" ht="15" customHeight="1" thickBot="1" x14ac:dyDescent="0.25">
      <c r="E75" s="1279"/>
      <c r="F75" s="1280"/>
      <c r="G75" s="1280"/>
      <c r="H75" s="1280"/>
      <c r="I75" s="1280"/>
      <c r="J75" s="1280"/>
      <c r="K75" s="1280"/>
      <c r="L75" s="1280"/>
      <c r="M75" s="1280"/>
      <c r="N75" s="1280"/>
      <c r="O75" s="1280"/>
      <c r="P75" s="1280"/>
      <c r="Q75" s="1280"/>
      <c r="R75" s="1280"/>
      <c r="S75" s="1280"/>
      <c r="T75" s="1280"/>
      <c r="U75" s="1280"/>
      <c r="V75" s="1280"/>
      <c r="W75" s="1280"/>
      <c r="X75" s="1280"/>
      <c r="Y75" s="1280"/>
      <c r="Z75" s="1280"/>
      <c r="AA75" s="1280"/>
      <c r="AB75" s="1280"/>
      <c r="AC75" s="1280"/>
      <c r="AD75" s="1280"/>
      <c r="AE75" s="1280"/>
      <c r="AF75" s="1280"/>
      <c r="AG75" s="1280"/>
      <c r="AH75" s="1280"/>
      <c r="AI75" s="1280"/>
      <c r="AJ75" s="1280"/>
      <c r="AK75" s="1280"/>
      <c r="AL75" s="1280"/>
      <c r="AM75" s="1280"/>
      <c r="AN75" s="1280"/>
      <c r="AO75" s="1280"/>
      <c r="AP75" s="1281"/>
      <c r="AQ75" s="49"/>
      <c r="AR75" s="49"/>
      <c r="AS75" s="49"/>
      <c r="AT75" s="49"/>
      <c r="AU75" s="49"/>
      <c r="AV75" s="1275"/>
      <c r="AW75" s="1275"/>
      <c r="AX75" s="1275"/>
      <c r="AY75" s="1275"/>
      <c r="AZ75" s="1275"/>
      <c r="BA75" s="1275"/>
      <c r="BB75" s="1275"/>
      <c r="BC75" s="1275"/>
      <c r="BD75" s="1275"/>
      <c r="BE75" s="1275"/>
      <c r="BF75" s="1275"/>
      <c r="BG75" s="1275"/>
      <c r="BH75" s="1275"/>
      <c r="BI75" s="1275"/>
      <c r="BJ75" s="1275"/>
      <c r="BK75" s="1275"/>
      <c r="BL75" s="1275"/>
      <c r="BM75" s="1275"/>
      <c r="BN75" s="1275"/>
      <c r="BO75" s="1275"/>
      <c r="BP75" s="1275"/>
      <c r="BQ75" s="1275"/>
      <c r="BR75" s="1275"/>
      <c r="BS75" s="1275"/>
      <c r="BT75" s="1275"/>
      <c r="BU75" s="1275"/>
    </row>
    <row r="76" spans="1:111" s="3" customFormat="1" ht="15" customHeight="1" thickTop="1" thickBot="1" x14ac:dyDescent="0.25">
      <c r="A76" s="4"/>
      <c r="B76" s="4"/>
      <c r="C76" s="4"/>
      <c r="BI76" s="782" t="str">
        <f ca="1">CONCATENATE("（",作業２!$C$52,作業２!$C$47,"年4月1日～",作業２!$C$56,作業２!$C$49,"年3月31日　単位：円）")</f>
        <v>（令和5年4月1日～令和6年3月31日　単位：円）</v>
      </c>
      <c r="BJ76" s="782"/>
      <c r="BK76" s="782"/>
      <c r="BL76" s="782"/>
      <c r="BM76" s="782"/>
      <c r="BN76" s="782"/>
      <c r="BO76" s="782"/>
      <c r="BP76" s="782"/>
      <c r="BQ76" s="782"/>
      <c r="BR76" s="782"/>
      <c r="BS76" s="782"/>
      <c r="BT76" s="782"/>
      <c r="BU76" s="782"/>
      <c r="BV76" s="782"/>
      <c r="BW76" s="782"/>
      <c r="BX76" s="782"/>
      <c r="BY76" s="782"/>
      <c r="BZ76" s="782"/>
      <c r="CA76" s="782"/>
      <c r="CB76" s="782"/>
      <c r="CC76" s="782"/>
      <c r="CD76" s="782"/>
      <c r="CE76" s="782"/>
      <c r="CF76" s="782"/>
      <c r="CG76" s="782"/>
      <c r="CH76" s="782"/>
      <c r="CI76" s="782"/>
      <c r="CJ76" s="782"/>
      <c r="CK76" s="782"/>
      <c r="CL76" s="782"/>
      <c r="CM76" s="782"/>
      <c r="CN76" s="782"/>
      <c r="CO76" s="782"/>
      <c r="CP76" s="782"/>
      <c r="CQ76" s="782"/>
      <c r="CR76" s="782"/>
      <c r="CS76" s="4"/>
      <c r="CT76" s="4"/>
      <c r="CU76" s="4"/>
      <c r="CV76" s="4"/>
      <c r="CW76" s="4"/>
      <c r="CX76" s="4"/>
      <c r="CY76" s="4"/>
      <c r="CZ76" s="4"/>
      <c r="DA76" s="4"/>
      <c r="DB76" s="4"/>
      <c r="DC76" s="4"/>
      <c r="DD76" s="4"/>
      <c r="DE76" s="4"/>
      <c r="DF76" s="4"/>
      <c r="DG76" s="4"/>
    </row>
    <row r="77" spans="1:111" s="3" customFormat="1" ht="20.100000000000001" customHeight="1" thickTop="1" x14ac:dyDescent="0.2">
      <c r="A77" s="4"/>
      <c r="B77" s="4"/>
      <c r="C77" s="4"/>
      <c r="E77" s="865" t="s">
        <v>153</v>
      </c>
      <c r="F77" s="866"/>
      <c r="G77" s="866"/>
      <c r="H77" s="866"/>
      <c r="I77" s="866"/>
      <c r="J77" s="866"/>
      <c r="K77" s="866"/>
      <c r="L77" s="866"/>
      <c r="M77" s="866"/>
      <c r="N77" s="866"/>
      <c r="O77" s="866"/>
      <c r="P77" s="866"/>
      <c r="Q77" s="866"/>
      <c r="R77" s="866"/>
      <c r="S77" s="866"/>
      <c r="T77" s="866"/>
      <c r="U77" s="866"/>
      <c r="V77" s="866"/>
      <c r="W77" s="866"/>
      <c r="X77" s="867"/>
      <c r="Y77" s="694" t="s">
        <v>181</v>
      </c>
      <c r="Z77" s="695"/>
      <c r="AA77" s="695"/>
      <c r="AB77" s="695"/>
      <c r="AC77" s="695"/>
      <c r="AD77" s="695"/>
      <c r="AE77" s="695"/>
      <c r="AF77" s="695"/>
      <c r="AG77" s="695"/>
      <c r="AH77" s="695"/>
      <c r="AI77" s="695"/>
      <c r="AJ77" s="695"/>
      <c r="AK77" s="695"/>
      <c r="AL77" s="695"/>
      <c r="AM77" s="695"/>
      <c r="AN77" s="695"/>
      <c r="AO77" s="695"/>
      <c r="AP77" s="696"/>
      <c r="AQ77" s="700"/>
      <c r="AR77" s="701"/>
      <c r="AS77" s="701"/>
      <c r="AT77" s="701"/>
      <c r="AU77" s="701"/>
      <c r="AV77" s="701"/>
      <c r="AW77" s="701"/>
      <c r="AX77" s="701"/>
      <c r="AY77" s="701"/>
      <c r="AZ77" s="701"/>
      <c r="BA77" s="701"/>
      <c r="BB77" s="701"/>
      <c r="BC77" s="701"/>
      <c r="BD77" s="701"/>
      <c r="BE77" s="701"/>
      <c r="BF77" s="701"/>
      <c r="BG77" s="701"/>
      <c r="BH77" s="702"/>
      <c r="BI77" s="706" t="s">
        <v>180</v>
      </c>
      <c r="BJ77" s="707"/>
      <c r="BK77" s="707"/>
      <c r="BL77" s="707"/>
      <c r="BM77" s="707"/>
      <c r="BN77" s="707"/>
      <c r="BO77" s="707"/>
      <c r="BP77" s="707"/>
      <c r="BQ77" s="707"/>
      <c r="BR77" s="707"/>
      <c r="BS77" s="707"/>
      <c r="BT77" s="707"/>
      <c r="BU77" s="707"/>
      <c r="BV77" s="707"/>
      <c r="BW77" s="707"/>
      <c r="BX77" s="707"/>
      <c r="BY77" s="707"/>
      <c r="BZ77" s="708"/>
      <c r="CA77" s="709"/>
      <c r="CB77" s="710"/>
      <c r="CC77" s="710"/>
      <c r="CD77" s="710"/>
      <c r="CE77" s="710"/>
      <c r="CF77" s="710"/>
      <c r="CG77" s="710"/>
      <c r="CH77" s="710"/>
      <c r="CI77" s="710"/>
      <c r="CJ77" s="710"/>
      <c r="CK77" s="710"/>
      <c r="CL77" s="710"/>
      <c r="CM77" s="710"/>
      <c r="CN77" s="710"/>
      <c r="CO77" s="710"/>
      <c r="CP77" s="710"/>
      <c r="CQ77" s="710"/>
      <c r="CR77" s="711"/>
      <c r="CS77" s="4"/>
      <c r="CT77" s="4"/>
      <c r="CU77" s="4"/>
      <c r="CV77" s="4"/>
      <c r="CW77" s="4"/>
      <c r="CX77" s="4"/>
      <c r="CY77" s="4"/>
      <c r="CZ77" s="4"/>
      <c r="DA77" s="4"/>
      <c r="DB77" s="4"/>
      <c r="DC77" s="4"/>
      <c r="DD77" s="4"/>
      <c r="DE77" s="4"/>
      <c r="DF77" s="4"/>
      <c r="DG77" s="4"/>
    </row>
    <row r="78" spans="1:111" s="3" customFormat="1" ht="20.100000000000001" customHeight="1" x14ac:dyDescent="0.2">
      <c r="A78" s="4"/>
      <c r="B78" s="4"/>
      <c r="C78" s="4"/>
      <c r="E78" s="868"/>
      <c r="F78" s="869"/>
      <c r="G78" s="869"/>
      <c r="H78" s="869"/>
      <c r="I78" s="869"/>
      <c r="J78" s="869"/>
      <c r="K78" s="869"/>
      <c r="L78" s="869"/>
      <c r="M78" s="869"/>
      <c r="N78" s="869"/>
      <c r="O78" s="869"/>
      <c r="P78" s="869"/>
      <c r="Q78" s="869"/>
      <c r="R78" s="869"/>
      <c r="S78" s="869"/>
      <c r="T78" s="869"/>
      <c r="U78" s="869"/>
      <c r="V78" s="869"/>
      <c r="W78" s="869"/>
      <c r="X78" s="870"/>
      <c r="Y78" s="697"/>
      <c r="Z78" s="698"/>
      <c r="AA78" s="698"/>
      <c r="AB78" s="698"/>
      <c r="AC78" s="698"/>
      <c r="AD78" s="698"/>
      <c r="AE78" s="698"/>
      <c r="AF78" s="698"/>
      <c r="AG78" s="698"/>
      <c r="AH78" s="698"/>
      <c r="AI78" s="698"/>
      <c r="AJ78" s="698"/>
      <c r="AK78" s="698"/>
      <c r="AL78" s="698"/>
      <c r="AM78" s="698"/>
      <c r="AN78" s="698"/>
      <c r="AO78" s="698"/>
      <c r="AP78" s="699"/>
      <c r="AQ78" s="703"/>
      <c r="AR78" s="704"/>
      <c r="AS78" s="704"/>
      <c r="AT78" s="704"/>
      <c r="AU78" s="704"/>
      <c r="AV78" s="704"/>
      <c r="AW78" s="704"/>
      <c r="AX78" s="704"/>
      <c r="AY78" s="704"/>
      <c r="AZ78" s="704"/>
      <c r="BA78" s="704"/>
      <c r="BB78" s="704"/>
      <c r="BC78" s="704"/>
      <c r="BD78" s="704"/>
      <c r="BE78" s="704"/>
      <c r="BF78" s="704"/>
      <c r="BG78" s="704"/>
      <c r="BH78" s="705"/>
      <c r="BI78" s="1567" t="str">
        <f>IF(L22="","",L22)</f>
        <v/>
      </c>
      <c r="BJ78" s="1568"/>
      <c r="BK78" s="1568"/>
      <c r="BL78" s="1568"/>
      <c r="BM78" s="1568"/>
      <c r="BN78" s="1568"/>
      <c r="BO78" s="1568"/>
      <c r="BP78" s="1568"/>
      <c r="BQ78" s="1568"/>
      <c r="BR78" s="1568"/>
      <c r="BS78" s="1568"/>
      <c r="BT78" s="1568"/>
      <c r="BU78" s="1568"/>
      <c r="BV78" s="1568"/>
      <c r="BW78" s="1568"/>
      <c r="BX78" s="1568"/>
      <c r="BY78" s="1568"/>
      <c r="BZ78" s="1569"/>
      <c r="CA78" s="718"/>
      <c r="CB78" s="719"/>
      <c r="CC78" s="719"/>
      <c r="CD78" s="719"/>
      <c r="CE78" s="719"/>
      <c r="CF78" s="719"/>
      <c r="CG78" s="719"/>
      <c r="CH78" s="719"/>
      <c r="CI78" s="719"/>
      <c r="CJ78" s="719"/>
      <c r="CK78" s="719"/>
      <c r="CL78" s="719"/>
      <c r="CM78" s="719"/>
      <c r="CN78" s="719"/>
      <c r="CO78" s="719"/>
      <c r="CP78" s="719"/>
      <c r="CQ78" s="719"/>
      <c r="CR78" s="720"/>
      <c r="CS78" s="4"/>
      <c r="CT78" s="4"/>
      <c r="CU78" s="4"/>
      <c r="CV78" s="4"/>
      <c r="CW78" s="4"/>
      <c r="CX78" s="4"/>
      <c r="CY78" s="4"/>
      <c r="CZ78" s="4"/>
      <c r="DA78" s="4"/>
      <c r="DB78" s="4"/>
      <c r="DC78" s="4"/>
      <c r="DD78" s="4"/>
      <c r="DE78" s="4"/>
      <c r="DF78" s="4"/>
      <c r="DG78" s="4"/>
    </row>
    <row r="79" spans="1:111" s="3" customFormat="1" ht="39.9" customHeight="1" thickBot="1" x14ac:dyDescent="0.25">
      <c r="A79" s="4"/>
      <c r="B79" s="4"/>
      <c r="C79" s="4"/>
      <c r="E79" s="1263"/>
      <c r="F79" s="1264"/>
      <c r="G79" s="1264"/>
      <c r="H79" s="1264"/>
      <c r="I79" s="1264"/>
      <c r="J79" s="1264"/>
      <c r="K79" s="1264"/>
      <c r="L79" s="1264"/>
      <c r="M79" s="1264"/>
      <c r="N79" s="1264"/>
      <c r="O79" s="1264"/>
      <c r="P79" s="1264"/>
      <c r="Q79" s="1264"/>
      <c r="R79" s="1264"/>
      <c r="S79" s="1264"/>
      <c r="T79" s="1264"/>
      <c r="U79" s="1264"/>
      <c r="V79" s="1264"/>
      <c r="W79" s="1264"/>
      <c r="X79" s="1265"/>
      <c r="Y79" s="1269" t="s">
        <v>179</v>
      </c>
      <c r="Z79" s="1270"/>
      <c r="AA79" s="1270"/>
      <c r="AB79" s="1270"/>
      <c r="AC79" s="1270"/>
      <c r="AD79" s="1270"/>
      <c r="AE79" s="1270"/>
      <c r="AF79" s="1270"/>
      <c r="AG79" s="1270"/>
      <c r="AH79" s="1270"/>
      <c r="AI79" s="1270"/>
      <c r="AJ79" s="1270"/>
      <c r="AK79" s="1270"/>
      <c r="AL79" s="1270"/>
      <c r="AM79" s="1270"/>
      <c r="AN79" s="1270"/>
      <c r="AO79" s="1270"/>
      <c r="AP79" s="1271"/>
      <c r="AQ79" s="1272"/>
      <c r="AR79" s="1273"/>
      <c r="AS79" s="1273"/>
      <c r="AT79" s="1273"/>
      <c r="AU79" s="1273"/>
      <c r="AV79" s="1273"/>
      <c r="AW79" s="1273"/>
      <c r="AX79" s="1273"/>
      <c r="AY79" s="1273"/>
      <c r="AZ79" s="1273"/>
      <c r="BA79" s="1273"/>
      <c r="BB79" s="1273"/>
      <c r="BC79" s="1273"/>
      <c r="BD79" s="1273"/>
      <c r="BE79" s="1273"/>
      <c r="BF79" s="1273"/>
      <c r="BG79" s="1273"/>
      <c r="BH79" s="1274"/>
      <c r="BI79" s="1570"/>
      <c r="BJ79" s="1571"/>
      <c r="BK79" s="1571"/>
      <c r="BL79" s="1571"/>
      <c r="BM79" s="1571"/>
      <c r="BN79" s="1571"/>
      <c r="BO79" s="1571"/>
      <c r="BP79" s="1571"/>
      <c r="BQ79" s="1571"/>
      <c r="BR79" s="1571"/>
      <c r="BS79" s="1571"/>
      <c r="BT79" s="1571"/>
      <c r="BU79" s="1571"/>
      <c r="BV79" s="1571"/>
      <c r="BW79" s="1571"/>
      <c r="BX79" s="1571"/>
      <c r="BY79" s="1571"/>
      <c r="BZ79" s="1572"/>
      <c r="CA79" s="1312"/>
      <c r="CB79" s="1313"/>
      <c r="CC79" s="1313"/>
      <c r="CD79" s="1313"/>
      <c r="CE79" s="1313"/>
      <c r="CF79" s="1313"/>
      <c r="CG79" s="1313"/>
      <c r="CH79" s="1313"/>
      <c r="CI79" s="1313"/>
      <c r="CJ79" s="1313"/>
      <c r="CK79" s="1313"/>
      <c r="CL79" s="1313"/>
      <c r="CM79" s="1313"/>
      <c r="CN79" s="1313"/>
      <c r="CO79" s="1313"/>
      <c r="CP79" s="1313"/>
      <c r="CQ79" s="1313"/>
      <c r="CR79" s="1314"/>
      <c r="CS79" s="4"/>
      <c r="CT79" s="4"/>
      <c r="CU79" s="4"/>
      <c r="CV79" s="4"/>
      <c r="CW79" s="4"/>
      <c r="CX79" s="4"/>
      <c r="CY79" s="4"/>
      <c r="CZ79" s="4"/>
      <c r="DA79" s="4"/>
      <c r="DB79" s="4"/>
      <c r="DC79" s="4"/>
      <c r="DD79" s="4"/>
      <c r="DE79" s="4"/>
      <c r="DF79" s="4"/>
      <c r="DG79" s="4"/>
    </row>
    <row r="80" spans="1:111" s="3" customFormat="1" ht="30.9" customHeight="1" x14ac:dyDescent="0.2">
      <c r="A80" s="4"/>
      <c r="B80" s="4"/>
      <c r="C80" s="4"/>
      <c r="E80" s="856" t="s">
        <v>184</v>
      </c>
      <c r="F80" s="857"/>
      <c r="G80" s="857"/>
      <c r="H80" s="857"/>
      <c r="I80" s="857"/>
      <c r="J80" s="857"/>
      <c r="K80" s="857"/>
      <c r="L80" s="857"/>
      <c r="M80" s="857"/>
      <c r="N80" s="857"/>
      <c r="O80" s="857"/>
      <c r="P80" s="857"/>
      <c r="Q80" s="857"/>
      <c r="R80" s="857"/>
      <c r="S80" s="857"/>
      <c r="T80" s="857"/>
      <c r="U80" s="857"/>
      <c r="V80" s="857"/>
      <c r="W80" s="857"/>
      <c r="X80" s="858"/>
      <c r="Y80" s="859" t="str">
        <f>IF(BI86="","",BI86)</f>
        <v/>
      </c>
      <c r="Z80" s="860"/>
      <c r="AA80" s="860"/>
      <c r="AB80" s="860"/>
      <c r="AC80" s="860"/>
      <c r="AD80" s="860"/>
      <c r="AE80" s="860"/>
      <c r="AF80" s="860"/>
      <c r="AG80" s="860"/>
      <c r="AH80" s="860"/>
      <c r="AI80" s="860"/>
      <c r="AJ80" s="860"/>
      <c r="AK80" s="860"/>
      <c r="AL80" s="860"/>
      <c r="AM80" s="860"/>
      <c r="AN80" s="860"/>
      <c r="AO80" s="860"/>
      <c r="AP80" s="861"/>
      <c r="AQ80" s="973"/>
      <c r="AR80" s="930"/>
      <c r="AS80" s="930"/>
      <c r="AT80" s="930"/>
      <c r="AU80" s="930"/>
      <c r="AV80" s="930"/>
      <c r="AW80" s="930"/>
      <c r="AX80" s="930"/>
      <c r="AY80" s="930"/>
      <c r="AZ80" s="930"/>
      <c r="BA80" s="930"/>
      <c r="BB80" s="930"/>
      <c r="BC80" s="930"/>
      <c r="BD80" s="930"/>
      <c r="BE80" s="930"/>
      <c r="BF80" s="930"/>
      <c r="BG80" s="930"/>
      <c r="BH80" s="974"/>
      <c r="BI80" s="859" t="str">
        <f>IF(BI86="","",BI86)</f>
        <v/>
      </c>
      <c r="BJ80" s="860"/>
      <c r="BK80" s="860"/>
      <c r="BL80" s="860"/>
      <c r="BM80" s="860"/>
      <c r="BN80" s="860"/>
      <c r="BO80" s="860"/>
      <c r="BP80" s="860"/>
      <c r="BQ80" s="860"/>
      <c r="BR80" s="860"/>
      <c r="BS80" s="860"/>
      <c r="BT80" s="860"/>
      <c r="BU80" s="860"/>
      <c r="BV80" s="860"/>
      <c r="BW80" s="860"/>
      <c r="BX80" s="860"/>
      <c r="BY80" s="860"/>
      <c r="BZ80" s="861"/>
      <c r="CA80" s="930"/>
      <c r="CB80" s="930"/>
      <c r="CC80" s="930"/>
      <c r="CD80" s="930"/>
      <c r="CE80" s="930"/>
      <c r="CF80" s="930"/>
      <c r="CG80" s="930"/>
      <c r="CH80" s="930"/>
      <c r="CI80" s="930"/>
      <c r="CJ80" s="930"/>
      <c r="CK80" s="930"/>
      <c r="CL80" s="930"/>
      <c r="CM80" s="930"/>
      <c r="CN80" s="930"/>
      <c r="CO80" s="930"/>
      <c r="CP80" s="930"/>
      <c r="CQ80" s="930"/>
      <c r="CR80" s="931"/>
      <c r="CS80" s="4">
        <f>IF(BI80="",0,BI80)</f>
        <v>0</v>
      </c>
      <c r="CT80" s="4"/>
      <c r="CU80" s="4"/>
      <c r="CV80" s="4"/>
      <c r="CW80" s="4"/>
      <c r="CX80" s="4"/>
      <c r="CY80" s="4"/>
      <c r="CZ80" s="4"/>
      <c r="DA80" s="4"/>
      <c r="DB80" s="4"/>
      <c r="DC80" s="4"/>
      <c r="DD80" s="4"/>
      <c r="DE80" s="4"/>
      <c r="DF80" s="4"/>
      <c r="DG80" s="4"/>
    </row>
    <row r="81" spans="1:111" s="3" customFormat="1" ht="30.9" customHeight="1" x14ac:dyDescent="0.2">
      <c r="A81" s="4"/>
      <c r="B81" s="4"/>
      <c r="C81" s="4"/>
      <c r="E81" s="606" t="s">
        <v>212</v>
      </c>
      <c r="F81" s="580"/>
      <c r="G81" s="581"/>
      <c r="H81" s="849" t="s">
        <v>185</v>
      </c>
      <c r="I81" s="850"/>
      <c r="J81" s="850"/>
      <c r="K81" s="1042" t="s">
        <v>186</v>
      </c>
      <c r="L81" s="1042"/>
      <c r="M81" s="1042"/>
      <c r="N81" s="1042"/>
      <c r="O81" s="1042"/>
      <c r="P81" s="1042"/>
      <c r="Q81" s="1042"/>
      <c r="R81" s="1042"/>
      <c r="S81" s="1042"/>
      <c r="T81" s="1042"/>
      <c r="U81" s="1042"/>
      <c r="V81" s="1042"/>
      <c r="W81" s="1042"/>
      <c r="X81" s="1043"/>
      <c r="Y81" s="833"/>
      <c r="Z81" s="834"/>
      <c r="AA81" s="834"/>
      <c r="AB81" s="834"/>
      <c r="AC81" s="834"/>
      <c r="AD81" s="834"/>
      <c r="AE81" s="834"/>
      <c r="AF81" s="834"/>
      <c r="AG81" s="834"/>
      <c r="AH81" s="834"/>
      <c r="AI81" s="834"/>
      <c r="AJ81" s="834"/>
      <c r="AK81" s="834"/>
      <c r="AL81" s="834"/>
      <c r="AM81" s="834"/>
      <c r="AN81" s="834"/>
      <c r="AO81" s="834"/>
      <c r="AP81" s="835"/>
      <c r="AQ81" s="975"/>
      <c r="AR81" s="976"/>
      <c r="AS81" s="976"/>
      <c r="AT81" s="976"/>
      <c r="AU81" s="976"/>
      <c r="AV81" s="976"/>
      <c r="AW81" s="976"/>
      <c r="AX81" s="976"/>
      <c r="AY81" s="976"/>
      <c r="AZ81" s="976"/>
      <c r="BA81" s="976"/>
      <c r="BB81" s="976"/>
      <c r="BC81" s="976"/>
      <c r="BD81" s="976"/>
      <c r="BE81" s="976"/>
      <c r="BF81" s="976"/>
      <c r="BG81" s="976"/>
      <c r="BH81" s="977"/>
      <c r="BI81" s="833"/>
      <c r="BJ81" s="834"/>
      <c r="BK81" s="834"/>
      <c r="BL81" s="834"/>
      <c r="BM81" s="834"/>
      <c r="BN81" s="834"/>
      <c r="BO81" s="834"/>
      <c r="BP81" s="834"/>
      <c r="BQ81" s="834"/>
      <c r="BR81" s="834"/>
      <c r="BS81" s="834"/>
      <c r="BT81" s="834"/>
      <c r="BU81" s="834"/>
      <c r="BV81" s="834"/>
      <c r="BW81" s="834"/>
      <c r="BX81" s="834"/>
      <c r="BY81" s="834"/>
      <c r="BZ81" s="835"/>
      <c r="CA81" s="976"/>
      <c r="CB81" s="976"/>
      <c r="CC81" s="976"/>
      <c r="CD81" s="976"/>
      <c r="CE81" s="976"/>
      <c r="CF81" s="976"/>
      <c r="CG81" s="976"/>
      <c r="CH81" s="976"/>
      <c r="CI81" s="976"/>
      <c r="CJ81" s="976"/>
      <c r="CK81" s="976"/>
      <c r="CL81" s="976"/>
      <c r="CM81" s="976"/>
      <c r="CN81" s="976"/>
      <c r="CO81" s="976"/>
      <c r="CP81" s="976"/>
      <c r="CQ81" s="976"/>
      <c r="CR81" s="984"/>
      <c r="CS81" s="4"/>
      <c r="CT81" s="4"/>
      <c r="CU81" s="4"/>
      <c r="CV81" s="4"/>
      <c r="CW81" s="4"/>
      <c r="CX81" s="4"/>
      <c r="CY81" s="4"/>
      <c r="CZ81" s="4"/>
      <c r="DA81" s="4"/>
      <c r="DB81" s="4"/>
      <c r="DC81" s="4"/>
      <c r="DD81" s="4"/>
      <c r="DE81" s="4"/>
      <c r="DF81" s="4"/>
      <c r="DG81" s="4"/>
    </row>
    <row r="82" spans="1:111" s="3" customFormat="1" ht="30.9" customHeight="1" x14ac:dyDescent="0.2">
      <c r="A82" s="4"/>
      <c r="B82" s="4"/>
      <c r="C82" s="4"/>
      <c r="E82" s="582"/>
      <c r="F82" s="583"/>
      <c r="G82" s="584"/>
      <c r="H82" s="843" t="s">
        <v>35</v>
      </c>
      <c r="I82" s="844"/>
      <c r="J82" s="844"/>
      <c r="K82" s="1048" t="s">
        <v>187</v>
      </c>
      <c r="L82" s="1048"/>
      <c r="M82" s="1048"/>
      <c r="N82" s="1048"/>
      <c r="O82" s="1048"/>
      <c r="P82" s="1048"/>
      <c r="Q82" s="1048"/>
      <c r="R82" s="1048"/>
      <c r="S82" s="1048"/>
      <c r="T82" s="1048"/>
      <c r="U82" s="1048"/>
      <c r="V82" s="1048"/>
      <c r="W82" s="1048"/>
      <c r="X82" s="1049"/>
      <c r="Y82" s="820"/>
      <c r="Z82" s="821"/>
      <c r="AA82" s="821"/>
      <c r="AB82" s="821"/>
      <c r="AC82" s="821"/>
      <c r="AD82" s="821"/>
      <c r="AE82" s="821"/>
      <c r="AF82" s="821"/>
      <c r="AG82" s="821"/>
      <c r="AH82" s="821"/>
      <c r="AI82" s="821"/>
      <c r="AJ82" s="821"/>
      <c r="AK82" s="821"/>
      <c r="AL82" s="821"/>
      <c r="AM82" s="821"/>
      <c r="AN82" s="821"/>
      <c r="AO82" s="821"/>
      <c r="AP82" s="822"/>
      <c r="AQ82" s="815"/>
      <c r="AR82" s="816"/>
      <c r="AS82" s="816"/>
      <c r="AT82" s="816"/>
      <c r="AU82" s="816"/>
      <c r="AV82" s="816"/>
      <c r="AW82" s="816"/>
      <c r="AX82" s="816"/>
      <c r="AY82" s="816"/>
      <c r="AZ82" s="816"/>
      <c r="BA82" s="816"/>
      <c r="BB82" s="816"/>
      <c r="BC82" s="816"/>
      <c r="BD82" s="816"/>
      <c r="BE82" s="816"/>
      <c r="BF82" s="816"/>
      <c r="BG82" s="816"/>
      <c r="BH82" s="817"/>
      <c r="BI82" s="820"/>
      <c r="BJ82" s="821"/>
      <c r="BK82" s="821"/>
      <c r="BL82" s="821"/>
      <c r="BM82" s="821"/>
      <c r="BN82" s="821"/>
      <c r="BO82" s="821"/>
      <c r="BP82" s="821"/>
      <c r="BQ82" s="821"/>
      <c r="BR82" s="821"/>
      <c r="BS82" s="821"/>
      <c r="BT82" s="821"/>
      <c r="BU82" s="821"/>
      <c r="BV82" s="821"/>
      <c r="BW82" s="821"/>
      <c r="BX82" s="821"/>
      <c r="BY82" s="821"/>
      <c r="BZ82" s="822"/>
      <c r="CA82" s="816"/>
      <c r="CB82" s="816"/>
      <c r="CC82" s="816"/>
      <c r="CD82" s="816"/>
      <c r="CE82" s="816"/>
      <c r="CF82" s="816"/>
      <c r="CG82" s="816"/>
      <c r="CH82" s="816"/>
      <c r="CI82" s="816"/>
      <c r="CJ82" s="816"/>
      <c r="CK82" s="816"/>
      <c r="CL82" s="816"/>
      <c r="CM82" s="816"/>
      <c r="CN82" s="816"/>
      <c r="CO82" s="816"/>
      <c r="CP82" s="816"/>
      <c r="CQ82" s="816"/>
      <c r="CR82" s="823"/>
      <c r="CS82" s="4"/>
      <c r="CT82" s="4"/>
      <c r="CU82" s="4"/>
      <c r="CV82" s="4"/>
      <c r="CW82" s="4"/>
      <c r="CX82" s="4"/>
      <c r="CY82" s="4"/>
      <c r="CZ82" s="4"/>
      <c r="DA82" s="4"/>
      <c r="DB82" s="4"/>
      <c r="DC82" s="4"/>
      <c r="DD82" s="4"/>
      <c r="DE82" s="4"/>
      <c r="DF82" s="4"/>
      <c r="DG82" s="4"/>
    </row>
    <row r="83" spans="1:111" s="3" customFormat="1" ht="30.9" customHeight="1" x14ac:dyDescent="0.2">
      <c r="A83" s="4"/>
      <c r="B83" s="4"/>
      <c r="C83" s="4"/>
      <c r="E83" s="582"/>
      <c r="F83" s="583"/>
      <c r="G83" s="584"/>
      <c r="H83" s="843" t="s">
        <v>36</v>
      </c>
      <c r="I83" s="844"/>
      <c r="J83" s="844"/>
      <c r="K83" s="1048" t="s">
        <v>188</v>
      </c>
      <c r="L83" s="1048"/>
      <c r="M83" s="1048"/>
      <c r="N83" s="1048"/>
      <c r="O83" s="1048"/>
      <c r="P83" s="1048"/>
      <c r="Q83" s="1048"/>
      <c r="R83" s="1048"/>
      <c r="S83" s="1048"/>
      <c r="T83" s="1048"/>
      <c r="U83" s="1048"/>
      <c r="V83" s="1048"/>
      <c r="W83" s="1048"/>
      <c r="X83" s="1049"/>
      <c r="Y83" s="820"/>
      <c r="Z83" s="821"/>
      <c r="AA83" s="821"/>
      <c r="AB83" s="821"/>
      <c r="AC83" s="821"/>
      <c r="AD83" s="821"/>
      <c r="AE83" s="821"/>
      <c r="AF83" s="821"/>
      <c r="AG83" s="821"/>
      <c r="AH83" s="821"/>
      <c r="AI83" s="821"/>
      <c r="AJ83" s="821"/>
      <c r="AK83" s="821"/>
      <c r="AL83" s="821"/>
      <c r="AM83" s="821"/>
      <c r="AN83" s="821"/>
      <c r="AO83" s="821"/>
      <c r="AP83" s="822"/>
      <c r="AQ83" s="815"/>
      <c r="AR83" s="816"/>
      <c r="AS83" s="816"/>
      <c r="AT83" s="816"/>
      <c r="AU83" s="816"/>
      <c r="AV83" s="816"/>
      <c r="AW83" s="816"/>
      <c r="AX83" s="816"/>
      <c r="AY83" s="816"/>
      <c r="AZ83" s="816"/>
      <c r="BA83" s="816"/>
      <c r="BB83" s="816"/>
      <c r="BC83" s="816"/>
      <c r="BD83" s="816"/>
      <c r="BE83" s="816"/>
      <c r="BF83" s="816"/>
      <c r="BG83" s="816"/>
      <c r="BH83" s="817"/>
      <c r="BI83" s="820"/>
      <c r="BJ83" s="821"/>
      <c r="BK83" s="821"/>
      <c r="BL83" s="821"/>
      <c r="BM83" s="821"/>
      <c r="BN83" s="821"/>
      <c r="BO83" s="821"/>
      <c r="BP83" s="821"/>
      <c r="BQ83" s="821"/>
      <c r="BR83" s="821"/>
      <c r="BS83" s="821"/>
      <c r="BT83" s="821"/>
      <c r="BU83" s="821"/>
      <c r="BV83" s="821"/>
      <c r="BW83" s="821"/>
      <c r="BX83" s="821"/>
      <c r="BY83" s="821"/>
      <c r="BZ83" s="822"/>
      <c r="CA83" s="816"/>
      <c r="CB83" s="816"/>
      <c r="CC83" s="816"/>
      <c r="CD83" s="816"/>
      <c r="CE83" s="816"/>
      <c r="CF83" s="816"/>
      <c r="CG83" s="816"/>
      <c r="CH83" s="816"/>
      <c r="CI83" s="816"/>
      <c r="CJ83" s="816"/>
      <c r="CK83" s="816"/>
      <c r="CL83" s="816"/>
      <c r="CM83" s="816"/>
      <c r="CN83" s="816"/>
      <c r="CO83" s="816"/>
      <c r="CP83" s="816"/>
      <c r="CQ83" s="816"/>
      <c r="CR83" s="823"/>
      <c r="CS83" s="4"/>
      <c r="CT83" s="4"/>
      <c r="CU83" s="4"/>
      <c r="CV83" s="4"/>
      <c r="CW83" s="4"/>
      <c r="CX83" s="4"/>
      <c r="CY83" s="4"/>
      <c r="CZ83" s="4"/>
      <c r="DA83" s="4"/>
      <c r="DB83" s="4"/>
      <c r="DC83" s="4"/>
      <c r="DD83" s="4"/>
      <c r="DE83" s="4"/>
      <c r="DF83" s="4"/>
      <c r="DG83" s="4"/>
    </row>
    <row r="84" spans="1:111" s="3" customFormat="1" ht="30.9" customHeight="1" x14ac:dyDescent="0.2">
      <c r="A84" s="4"/>
      <c r="B84" s="4"/>
      <c r="C84" s="4"/>
      <c r="E84" s="582"/>
      <c r="F84" s="583"/>
      <c r="G84" s="584"/>
      <c r="H84" s="843" t="s">
        <v>49</v>
      </c>
      <c r="I84" s="844"/>
      <c r="J84" s="844"/>
      <c r="K84" s="1048" t="s">
        <v>189</v>
      </c>
      <c r="L84" s="1048"/>
      <c r="M84" s="1048"/>
      <c r="N84" s="1048"/>
      <c r="O84" s="1048"/>
      <c r="P84" s="1048"/>
      <c r="Q84" s="1048"/>
      <c r="R84" s="1048"/>
      <c r="S84" s="1048"/>
      <c r="T84" s="1048"/>
      <c r="U84" s="1048"/>
      <c r="V84" s="1048"/>
      <c r="W84" s="1048"/>
      <c r="X84" s="1049"/>
      <c r="Y84" s="820"/>
      <c r="Z84" s="821"/>
      <c r="AA84" s="821"/>
      <c r="AB84" s="821"/>
      <c r="AC84" s="821"/>
      <c r="AD84" s="821"/>
      <c r="AE84" s="821"/>
      <c r="AF84" s="821"/>
      <c r="AG84" s="821"/>
      <c r="AH84" s="821"/>
      <c r="AI84" s="821"/>
      <c r="AJ84" s="821"/>
      <c r="AK84" s="821"/>
      <c r="AL84" s="821"/>
      <c r="AM84" s="821"/>
      <c r="AN84" s="821"/>
      <c r="AO84" s="821"/>
      <c r="AP84" s="822"/>
      <c r="AQ84" s="815"/>
      <c r="AR84" s="816"/>
      <c r="AS84" s="816"/>
      <c r="AT84" s="816"/>
      <c r="AU84" s="816"/>
      <c r="AV84" s="816"/>
      <c r="AW84" s="816"/>
      <c r="AX84" s="816"/>
      <c r="AY84" s="816"/>
      <c r="AZ84" s="816"/>
      <c r="BA84" s="816"/>
      <c r="BB84" s="816"/>
      <c r="BC84" s="816"/>
      <c r="BD84" s="816"/>
      <c r="BE84" s="816"/>
      <c r="BF84" s="816"/>
      <c r="BG84" s="816"/>
      <c r="BH84" s="817"/>
      <c r="BI84" s="820"/>
      <c r="BJ84" s="821"/>
      <c r="BK84" s="821"/>
      <c r="BL84" s="821"/>
      <c r="BM84" s="821"/>
      <c r="BN84" s="821"/>
      <c r="BO84" s="821"/>
      <c r="BP84" s="821"/>
      <c r="BQ84" s="821"/>
      <c r="BR84" s="821"/>
      <c r="BS84" s="821"/>
      <c r="BT84" s="821"/>
      <c r="BU84" s="821"/>
      <c r="BV84" s="821"/>
      <c r="BW84" s="821"/>
      <c r="BX84" s="821"/>
      <c r="BY84" s="821"/>
      <c r="BZ84" s="822"/>
      <c r="CA84" s="816"/>
      <c r="CB84" s="816"/>
      <c r="CC84" s="816"/>
      <c r="CD84" s="816"/>
      <c r="CE84" s="816"/>
      <c r="CF84" s="816"/>
      <c r="CG84" s="816"/>
      <c r="CH84" s="816"/>
      <c r="CI84" s="816"/>
      <c r="CJ84" s="816"/>
      <c r="CK84" s="816"/>
      <c r="CL84" s="816"/>
      <c r="CM84" s="816"/>
      <c r="CN84" s="816"/>
      <c r="CO84" s="816"/>
      <c r="CP84" s="816"/>
      <c r="CQ84" s="816"/>
      <c r="CR84" s="823"/>
      <c r="CS84" s="4"/>
      <c r="CT84" s="4"/>
      <c r="CU84" s="4"/>
      <c r="CV84" s="4"/>
      <c r="CW84" s="4"/>
      <c r="CX84" s="4"/>
      <c r="CY84" s="4"/>
      <c r="CZ84" s="4"/>
      <c r="DA84" s="4"/>
      <c r="DB84" s="4"/>
      <c r="DC84" s="4"/>
      <c r="DD84" s="4"/>
      <c r="DE84" s="4"/>
      <c r="DF84" s="4"/>
      <c r="DG84" s="4"/>
    </row>
    <row r="85" spans="1:111" s="3" customFormat="1" ht="30.9" customHeight="1" x14ac:dyDescent="0.2">
      <c r="A85" s="4"/>
      <c r="B85" s="4"/>
      <c r="C85" s="4"/>
      <c r="E85" s="582"/>
      <c r="F85" s="583"/>
      <c r="G85" s="584"/>
      <c r="H85" s="843" t="s">
        <v>59</v>
      </c>
      <c r="I85" s="844"/>
      <c r="J85" s="844"/>
      <c r="K85" s="1048" t="s">
        <v>190</v>
      </c>
      <c r="L85" s="1048"/>
      <c r="M85" s="1048"/>
      <c r="N85" s="1048"/>
      <c r="O85" s="1048"/>
      <c r="P85" s="1048"/>
      <c r="Q85" s="1048"/>
      <c r="R85" s="1048"/>
      <c r="S85" s="1048"/>
      <c r="T85" s="1048"/>
      <c r="U85" s="1048"/>
      <c r="V85" s="1048"/>
      <c r="W85" s="1048"/>
      <c r="X85" s="1049"/>
      <c r="Y85" s="820"/>
      <c r="Z85" s="821"/>
      <c r="AA85" s="821"/>
      <c r="AB85" s="821"/>
      <c r="AC85" s="821"/>
      <c r="AD85" s="821"/>
      <c r="AE85" s="821"/>
      <c r="AF85" s="821"/>
      <c r="AG85" s="821"/>
      <c r="AH85" s="821"/>
      <c r="AI85" s="821"/>
      <c r="AJ85" s="821"/>
      <c r="AK85" s="821"/>
      <c r="AL85" s="821"/>
      <c r="AM85" s="821"/>
      <c r="AN85" s="821"/>
      <c r="AO85" s="821"/>
      <c r="AP85" s="822"/>
      <c r="AQ85" s="815"/>
      <c r="AR85" s="816"/>
      <c r="AS85" s="816"/>
      <c r="AT85" s="816"/>
      <c r="AU85" s="816"/>
      <c r="AV85" s="816"/>
      <c r="AW85" s="816"/>
      <c r="AX85" s="816"/>
      <c r="AY85" s="816"/>
      <c r="AZ85" s="816"/>
      <c r="BA85" s="816"/>
      <c r="BB85" s="816"/>
      <c r="BC85" s="816"/>
      <c r="BD85" s="816"/>
      <c r="BE85" s="816"/>
      <c r="BF85" s="816"/>
      <c r="BG85" s="816"/>
      <c r="BH85" s="817"/>
      <c r="BI85" s="820"/>
      <c r="BJ85" s="821"/>
      <c r="BK85" s="821"/>
      <c r="BL85" s="821"/>
      <c r="BM85" s="821"/>
      <c r="BN85" s="821"/>
      <c r="BO85" s="821"/>
      <c r="BP85" s="821"/>
      <c r="BQ85" s="821"/>
      <c r="BR85" s="821"/>
      <c r="BS85" s="821"/>
      <c r="BT85" s="821"/>
      <c r="BU85" s="821"/>
      <c r="BV85" s="821"/>
      <c r="BW85" s="821"/>
      <c r="BX85" s="821"/>
      <c r="BY85" s="821"/>
      <c r="BZ85" s="822"/>
      <c r="CA85" s="816"/>
      <c r="CB85" s="816"/>
      <c r="CC85" s="816"/>
      <c r="CD85" s="816"/>
      <c r="CE85" s="816"/>
      <c r="CF85" s="816"/>
      <c r="CG85" s="816"/>
      <c r="CH85" s="816"/>
      <c r="CI85" s="816"/>
      <c r="CJ85" s="816"/>
      <c r="CK85" s="816"/>
      <c r="CL85" s="816"/>
      <c r="CM85" s="816"/>
      <c r="CN85" s="816"/>
      <c r="CO85" s="816"/>
      <c r="CP85" s="816"/>
      <c r="CQ85" s="816"/>
      <c r="CR85" s="823"/>
      <c r="CS85" s="4"/>
      <c r="CT85" s="4"/>
      <c r="CU85" s="4"/>
      <c r="CV85" s="4"/>
      <c r="CW85" s="4"/>
      <c r="CX85" s="4"/>
      <c r="CY85" s="4"/>
      <c r="CZ85" s="4"/>
      <c r="DA85" s="4"/>
      <c r="DB85" s="4"/>
      <c r="DC85" s="4"/>
      <c r="DD85" s="4"/>
      <c r="DE85" s="4"/>
      <c r="DF85" s="4"/>
      <c r="DG85" s="4"/>
    </row>
    <row r="86" spans="1:111" s="3" customFormat="1" ht="30.9" customHeight="1" thickBot="1" x14ac:dyDescent="0.25">
      <c r="A86" s="4"/>
      <c r="B86" s="4"/>
      <c r="C86" s="4"/>
      <c r="E86" s="989"/>
      <c r="F86" s="990"/>
      <c r="G86" s="991"/>
      <c r="H86" s="836" t="s">
        <v>60</v>
      </c>
      <c r="I86" s="831"/>
      <c r="J86" s="831"/>
      <c r="K86" s="1046" t="s">
        <v>191</v>
      </c>
      <c r="L86" s="1046"/>
      <c r="M86" s="1046"/>
      <c r="N86" s="1046"/>
      <c r="O86" s="1046"/>
      <c r="P86" s="1046"/>
      <c r="Q86" s="1046"/>
      <c r="R86" s="1046"/>
      <c r="S86" s="1046"/>
      <c r="T86" s="1046"/>
      <c r="U86" s="1046"/>
      <c r="V86" s="1046"/>
      <c r="W86" s="1046"/>
      <c r="X86" s="1047"/>
      <c r="Y86" s="827" t="str">
        <f>IF(BI86="","",BI86)</f>
        <v/>
      </c>
      <c r="Z86" s="828"/>
      <c r="AA86" s="828"/>
      <c r="AB86" s="828"/>
      <c r="AC86" s="828"/>
      <c r="AD86" s="828"/>
      <c r="AE86" s="828"/>
      <c r="AF86" s="828"/>
      <c r="AG86" s="828"/>
      <c r="AH86" s="828"/>
      <c r="AI86" s="828"/>
      <c r="AJ86" s="828"/>
      <c r="AK86" s="828"/>
      <c r="AL86" s="828"/>
      <c r="AM86" s="828"/>
      <c r="AN86" s="828"/>
      <c r="AO86" s="828"/>
      <c r="AP86" s="829"/>
      <c r="AQ86" s="824"/>
      <c r="AR86" s="825"/>
      <c r="AS86" s="825"/>
      <c r="AT86" s="825"/>
      <c r="AU86" s="825"/>
      <c r="AV86" s="825"/>
      <c r="AW86" s="825"/>
      <c r="AX86" s="825"/>
      <c r="AY86" s="825"/>
      <c r="AZ86" s="825"/>
      <c r="BA86" s="825"/>
      <c r="BB86" s="825"/>
      <c r="BC86" s="825"/>
      <c r="BD86" s="825"/>
      <c r="BE86" s="825"/>
      <c r="BF86" s="825"/>
      <c r="BG86" s="825"/>
      <c r="BH86" s="826"/>
      <c r="BI86" s="827" t="str">
        <f>IF(作業３!E498+作業３!E501+作業３!E504+作業３!E507+作業３!E508+作業３!E510+作業３!E511+作業３!E512=0,"",作業３!E498+作業３!E501+作業３!E504+作業３!E507+作業３!E508+作業３!E510+作業３!E511+作業３!E512)</f>
        <v/>
      </c>
      <c r="BJ86" s="828"/>
      <c r="BK86" s="828"/>
      <c r="BL86" s="828"/>
      <c r="BM86" s="828"/>
      <c r="BN86" s="828"/>
      <c r="BO86" s="828"/>
      <c r="BP86" s="828"/>
      <c r="BQ86" s="828"/>
      <c r="BR86" s="828"/>
      <c r="BS86" s="828"/>
      <c r="BT86" s="828"/>
      <c r="BU86" s="828"/>
      <c r="BV86" s="828"/>
      <c r="BW86" s="828"/>
      <c r="BX86" s="828"/>
      <c r="BY86" s="828"/>
      <c r="BZ86" s="829"/>
      <c r="CA86" s="825"/>
      <c r="CB86" s="825"/>
      <c r="CC86" s="825"/>
      <c r="CD86" s="825"/>
      <c r="CE86" s="825"/>
      <c r="CF86" s="825"/>
      <c r="CG86" s="825"/>
      <c r="CH86" s="825"/>
      <c r="CI86" s="825"/>
      <c r="CJ86" s="825"/>
      <c r="CK86" s="825"/>
      <c r="CL86" s="825"/>
      <c r="CM86" s="825"/>
      <c r="CN86" s="825"/>
      <c r="CO86" s="825"/>
      <c r="CP86" s="825"/>
      <c r="CQ86" s="825"/>
      <c r="CR86" s="830"/>
      <c r="CS86" s="4"/>
      <c r="CT86" s="4"/>
      <c r="CU86" s="4"/>
      <c r="CV86" s="4"/>
      <c r="CW86" s="4"/>
      <c r="CX86" s="4"/>
      <c r="CY86" s="4"/>
      <c r="CZ86" s="4"/>
      <c r="DA86" s="4"/>
      <c r="DB86" s="4"/>
      <c r="DC86" s="4"/>
      <c r="DD86" s="4"/>
      <c r="DE86" s="4"/>
      <c r="DF86" s="4"/>
      <c r="DG86" s="4"/>
    </row>
    <row r="87" spans="1:111" s="3" customFormat="1" ht="30.9" customHeight="1" x14ac:dyDescent="0.2">
      <c r="A87" s="4"/>
      <c r="B87" s="4"/>
      <c r="C87" s="4"/>
      <c r="E87" s="856" t="s">
        <v>192</v>
      </c>
      <c r="F87" s="857"/>
      <c r="G87" s="857"/>
      <c r="H87" s="857"/>
      <c r="I87" s="857"/>
      <c r="J87" s="857"/>
      <c r="K87" s="857"/>
      <c r="L87" s="857"/>
      <c r="M87" s="857"/>
      <c r="N87" s="857"/>
      <c r="O87" s="857"/>
      <c r="P87" s="857"/>
      <c r="Q87" s="857"/>
      <c r="R87" s="857"/>
      <c r="S87" s="857"/>
      <c r="T87" s="857"/>
      <c r="U87" s="857"/>
      <c r="V87" s="857"/>
      <c r="W87" s="857"/>
      <c r="X87" s="858"/>
      <c r="Y87" s="859"/>
      <c r="Z87" s="860"/>
      <c r="AA87" s="860"/>
      <c r="AB87" s="860"/>
      <c r="AC87" s="860"/>
      <c r="AD87" s="860"/>
      <c r="AE87" s="860"/>
      <c r="AF87" s="860"/>
      <c r="AG87" s="860"/>
      <c r="AH87" s="860"/>
      <c r="AI87" s="860"/>
      <c r="AJ87" s="860"/>
      <c r="AK87" s="860"/>
      <c r="AL87" s="860"/>
      <c r="AM87" s="860"/>
      <c r="AN87" s="860"/>
      <c r="AO87" s="860"/>
      <c r="AP87" s="861"/>
      <c r="AQ87" s="973"/>
      <c r="AR87" s="930"/>
      <c r="AS87" s="930"/>
      <c r="AT87" s="930"/>
      <c r="AU87" s="930"/>
      <c r="AV87" s="930"/>
      <c r="AW87" s="930"/>
      <c r="AX87" s="930"/>
      <c r="AY87" s="930"/>
      <c r="AZ87" s="930"/>
      <c r="BA87" s="930"/>
      <c r="BB87" s="930"/>
      <c r="BC87" s="930"/>
      <c r="BD87" s="930"/>
      <c r="BE87" s="930"/>
      <c r="BF87" s="930"/>
      <c r="BG87" s="930"/>
      <c r="BH87" s="974"/>
      <c r="BI87" s="859"/>
      <c r="BJ87" s="860"/>
      <c r="BK87" s="860"/>
      <c r="BL87" s="860"/>
      <c r="BM87" s="860"/>
      <c r="BN87" s="860"/>
      <c r="BO87" s="860"/>
      <c r="BP87" s="860"/>
      <c r="BQ87" s="860"/>
      <c r="BR87" s="860"/>
      <c r="BS87" s="860"/>
      <c r="BT87" s="860"/>
      <c r="BU87" s="860"/>
      <c r="BV87" s="860"/>
      <c r="BW87" s="860"/>
      <c r="BX87" s="860"/>
      <c r="BY87" s="860"/>
      <c r="BZ87" s="861"/>
      <c r="CA87" s="930"/>
      <c r="CB87" s="930"/>
      <c r="CC87" s="930"/>
      <c r="CD87" s="930"/>
      <c r="CE87" s="930"/>
      <c r="CF87" s="930"/>
      <c r="CG87" s="930"/>
      <c r="CH87" s="930"/>
      <c r="CI87" s="930"/>
      <c r="CJ87" s="930"/>
      <c r="CK87" s="930"/>
      <c r="CL87" s="930"/>
      <c r="CM87" s="930"/>
      <c r="CN87" s="930"/>
      <c r="CO87" s="930"/>
      <c r="CP87" s="930"/>
      <c r="CQ87" s="930"/>
      <c r="CR87" s="931"/>
      <c r="CS87" s="4">
        <f>IF(BI87="",0,BI87)</f>
        <v>0</v>
      </c>
      <c r="CT87" s="4"/>
      <c r="CU87" s="4"/>
      <c r="CV87" s="4"/>
      <c r="CW87" s="4"/>
      <c r="CX87" s="4"/>
      <c r="CY87" s="4"/>
      <c r="CZ87" s="4"/>
      <c r="DA87" s="4"/>
      <c r="DB87" s="4"/>
      <c r="DC87" s="4"/>
      <c r="DD87" s="4"/>
      <c r="DE87" s="4"/>
      <c r="DF87" s="4"/>
      <c r="DG87" s="4"/>
    </row>
    <row r="88" spans="1:111" s="3" customFormat="1" ht="30.9" customHeight="1" x14ac:dyDescent="0.2">
      <c r="A88" s="4"/>
      <c r="B88" s="4"/>
      <c r="C88" s="4"/>
      <c r="E88" s="606" t="s">
        <v>212</v>
      </c>
      <c r="F88" s="580"/>
      <c r="G88" s="581"/>
      <c r="H88" s="849" t="s">
        <v>185</v>
      </c>
      <c r="I88" s="850"/>
      <c r="J88" s="850"/>
      <c r="K88" s="1042" t="s">
        <v>193</v>
      </c>
      <c r="L88" s="1042"/>
      <c r="M88" s="1042"/>
      <c r="N88" s="1042"/>
      <c r="O88" s="1042"/>
      <c r="P88" s="1042"/>
      <c r="Q88" s="1042"/>
      <c r="R88" s="1042"/>
      <c r="S88" s="1042"/>
      <c r="T88" s="1042"/>
      <c r="U88" s="1042"/>
      <c r="V88" s="1042"/>
      <c r="W88" s="1042"/>
      <c r="X88" s="1043"/>
      <c r="Y88" s="833"/>
      <c r="Z88" s="834"/>
      <c r="AA88" s="834"/>
      <c r="AB88" s="834"/>
      <c r="AC88" s="834"/>
      <c r="AD88" s="834"/>
      <c r="AE88" s="834"/>
      <c r="AF88" s="834"/>
      <c r="AG88" s="834"/>
      <c r="AH88" s="834"/>
      <c r="AI88" s="834"/>
      <c r="AJ88" s="834"/>
      <c r="AK88" s="834"/>
      <c r="AL88" s="834"/>
      <c r="AM88" s="834"/>
      <c r="AN88" s="834"/>
      <c r="AO88" s="834"/>
      <c r="AP88" s="835"/>
      <c r="AQ88" s="975"/>
      <c r="AR88" s="976"/>
      <c r="AS88" s="976"/>
      <c r="AT88" s="976"/>
      <c r="AU88" s="976"/>
      <c r="AV88" s="976"/>
      <c r="AW88" s="976"/>
      <c r="AX88" s="976"/>
      <c r="AY88" s="976"/>
      <c r="AZ88" s="976"/>
      <c r="BA88" s="976"/>
      <c r="BB88" s="976"/>
      <c r="BC88" s="976"/>
      <c r="BD88" s="976"/>
      <c r="BE88" s="976"/>
      <c r="BF88" s="976"/>
      <c r="BG88" s="976"/>
      <c r="BH88" s="977"/>
      <c r="BI88" s="833"/>
      <c r="BJ88" s="834"/>
      <c r="BK88" s="834"/>
      <c r="BL88" s="834"/>
      <c r="BM88" s="834"/>
      <c r="BN88" s="834"/>
      <c r="BO88" s="834"/>
      <c r="BP88" s="834"/>
      <c r="BQ88" s="834"/>
      <c r="BR88" s="834"/>
      <c r="BS88" s="834"/>
      <c r="BT88" s="834"/>
      <c r="BU88" s="834"/>
      <c r="BV88" s="834"/>
      <c r="BW88" s="834"/>
      <c r="BX88" s="834"/>
      <c r="BY88" s="834"/>
      <c r="BZ88" s="835"/>
      <c r="CA88" s="976"/>
      <c r="CB88" s="976"/>
      <c r="CC88" s="976"/>
      <c r="CD88" s="976"/>
      <c r="CE88" s="976"/>
      <c r="CF88" s="976"/>
      <c r="CG88" s="976"/>
      <c r="CH88" s="976"/>
      <c r="CI88" s="976"/>
      <c r="CJ88" s="976"/>
      <c r="CK88" s="976"/>
      <c r="CL88" s="976"/>
      <c r="CM88" s="976"/>
      <c r="CN88" s="976"/>
      <c r="CO88" s="976"/>
      <c r="CP88" s="976"/>
      <c r="CQ88" s="976"/>
      <c r="CR88" s="984"/>
      <c r="CS88" s="4"/>
      <c r="CT88" s="4"/>
      <c r="CU88" s="4"/>
      <c r="CV88" s="4"/>
      <c r="CW88" s="4"/>
      <c r="CX88" s="4"/>
      <c r="CY88" s="4"/>
      <c r="CZ88" s="4"/>
      <c r="DA88" s="4"/>
      <c r="DB88" s="4"/>
      <c r="DC88" s="4"/>
      <c r="DD88" s="4"/>
      <c r="DE88" s="4"/>
      <c r="DF88" s="4"/>
      <c r="DG88" s="4"/>
    </row>
    <row r="89" spans="1:111" s="3" customFormat="1" ht="30.9" customHeight="1" thickBot="1" x14ac:dyDescent="0.25">
      <c r="A89" s="4"/>
      <c r="B89" s="4"/>
      <c r="C89" s="4"/>
      <c r="E89" s="989"/>
      <c r="F89" s="990"/>
      <c r="G89" s="991"/>
      <c r="H89" s="836" t="s">
        <v>35</v>
      </c>
      <c r="I89" s="831"/>
      <c r="J89" s="831"/>
      <c r="K89" s="854" t="s">
        <v>194</v>
      </c>
      <c r="L89" s="854"/>
      <c r="M89" s="854"/>
      <c r="N89" s="854"/>
      <c r="O89" s="854"/>
      <c r="P89" s="854"/>
      <c r="Q89" s="854"/>
      <c r="R89" s="854"/>
      <c r="S89" s="854"/>
      <c r="T89" s="854"/>
      <c r="U89" s="854"/>
      <c r="V89" s="854"/>
      <c r="W89" s="854"/>
      <c r="X89" s="855"/>
      <c r="Y89" s="827"/>
      <c r="Z89" s="828"/>
      <c r="AA89" s="828"/>
      <c r="AB89" s="828"/>
      <c r="AC89" s="828"/>
      <c r="AD89" s="828"/>
      <c r="AE89" s="828"/>
      <c r="AF89" s="828"/>
      <c r="AG89" s="828"/>
      <c r="AH89" s="828"/>
      <c r="AI89" s="828"/>
      <c r="AJ89" s="828"/>
      <c r="AK89" s="828"/>
      <c r="AL89" s="828"/>
      <c r="AM89" s="828"/>
      <c r="AN89" s="828"/>
      <c r="AO89" s="828"/>
      <c r="AP89" s="829"/>
      <c r="AQ89" s="824"/>
      <c r="AR89" s="825"/>
      <c r="AS89" s="825"/>
      <c r="AT89" s="825"/>
      <c r="AU89" s="825"/>
      <c r="AV89" s="825"/>
      <c r="AW89" s="825"/>
      <c r="AX89" s="825"/>
      <c r="AY89" s="825"/>
      <c r="AZ89" s="825"/>
      <c r="BA89" s="825"/>
      <c r="BB89" s="825"/>
      <c r="BC89" s="825"/>
      <c r="BD89" s="825"/>
      <c r="BE89" s="825"/>
      <c r="BF89" s="825"/>
      <c r="BG89" s="825"/>
      <c r="BH89" s="826"/>
      <c r="BI89" s="827"/>
      <c r="BJ89" s="828"/>
      <c r="BK89" s="828"/>
      <c r="BL89" s="828"/>
      <c r="BM89" s="828"/>
      <c r="BN89" s="828"/>
      <c r="BO89" s="828"/>
      <c r="BP89" s="828"/>
      <c r="BQ89" s="828"/>
      <c r="BR89" s="828"/>
      <c r="BS89" s="828"/>
      <c r="BT89" s="828"/>
      <c r="BU89" s="828"/>
      <c r="BV89" s="828"/>
      <c r="BW89" s="828"/>
      <c r="BX89" s="828"/>
      <c r="BY89" s="828"/>
      <c r="BZ89" s="829"/>
      <c r="CA89" s="825"/>
      <c r="CB89" s="825"/>
      <c r="CC89" s="825"/>
      <c r="CD89" s="825"/>
      <c r="CE89" s="825"/>
      <c r="CF89" s="825"/>
      <c r="CG89" s="825"/>
      <c r="CH89" s="825"/>
      <c r="CI89" s="825"/>
      <c r="CJ89" s="825"/>
      <c r="CK89" s="825"/>
      <c r="CL89" s="825"/>
      <c r="CM89" s="825"/>
      <c r="CN89" s="825"/>
      <c r="CO89" s="825"/>
      <c r="CP89" s="825"/>
      <c r="CQ89" s="825"/>
      <c r="CR89" s="830"/>
      <c r="CS89" s="4"/>
      <c r="CT89" s="4"/>
      <c r="CU89" s="4"/>
      <c r="CV89" s="4"/>
      <c r="CW89" s="4"/>
      <c r="CX89" s="4"/>
      <c r="CY89" s="4"/>
      <c r="CZ89" s="4"/>
      <c r="DA89" s="4"/>
      <c r="DB89" s="4"/>
      <c r="DC89" s="4"/>
      <c r="DD89" s="4"/>
      <c r="DE89" s="4"/>
      <c r="DF89" s="4"/>
      <c r="DG89" s="4"/>
    </row>
    <row r="90" spans="1:111" s="3" customFormat="1" ht="30.9" customHeight="1" thickBot="1" x14ac:dyDescent="0.25">
      <c r="A90" s="4"/>
      <c r="B90" s="4"/>
      <c r="C90" s="4"/>
      <c r="E90" s="1030" t="s">
        <v>195</v>
      </c>
      <c r="F90" s="1031"/>
      <c r="G90" s="1031"/>
      <c r="H90" s="1031"/>
      <c r="I90" s="1031"/>
      <c r="J90" s="1031"/>
      <c r="K90" s="1031"/>
      <c r="L90" s="1031"/>
      <c r="M90" s="1031"/>
      <c r="N90" s="1031"/>
      <c r="O90" s="1031"/>
      <c r="P90" s="1031"/>
      <c r="Q90" s="1031"/>
      <c r="R90" s="1031"/>
      <c r="S90" s="1031"/>
      <c r="T90" s="1031"/>
      <c r="U90" s="1031"/>
      <c r="V90" s="1031"/>
      <c r="W90" s="1031"/>
      <c r="X90" s="1032"/>
      <c r="Y90" s="840" t="str">
        <f>IF(BI90="","",BI90)</f>
        <v/>
      </c>
      <c r="Z90" s="841"/>
      <c r="AA90" s="841"/>
      <c r="AB90" s="841"/>
      <c r="AC90" s="841"/>
      <c r="AD90" s="841"/>
      <c r="AE90" s="841"/>
      <c r="AF90" s="841"/>
      <c r="AG90" s="841"/>
      <c r="AH90" s="841"/>
      <c r="AI90" s="841"/>
      <c r="AJ90" s="841"/>
      <c r="AK90" s="841"/>
      <c r="AL90" s="841"/>
      <c r="AM90" s="841"/>
      <c r="AN90" s="841"/>
      <c r="AO90" s="841"/>
      <c r="AP90" s="842"/>
      <c r="AQ90" s="985"/>
      <c r="AR90" s="986"/>
      <c r="AS90" s="986"/>
      <c r="AT90" s="986"/>
      <c r="AU90" s="986"/>
      <c r="AV90" s="986"/>
      <c r="AW90" s="986"/>
      <c r="AX90" s="986"/>
      <c r="AY90" s="986"/>
      <c r="AZ90" s="986"/>
      <c r="BA90" s="986"/>
      <c r="BB90" s="986"/>
      <c r="BC90" s="986"/>
      <c r="BD90" s="986"/>
      <c r="BE90" s="986"/>
      <c r="BF90" s="986"/>
      <c r="BG90" s="986"/>
      <c r="BH90" s="987"/>
      <c r="BI90" s="840" t="str">
        <f>IF(作業３!E525+作業３!E581+作業３!E582+作業３!E613=0,"",作業３!E525+作業３!E581+作業３!E582+作業３!E613)</f>
        <v/>
      </c>
      <c r="BJ90" s="841"/>
      <c r="BK90" s="841"/>
      <c r="BL90" s="841"/>
      <c r="BM90" s="841"/>
      <c r="BN90" s="841"/>
      <c r="BO90" s="841"/>
      <c r="BP90" s="841"/>
      <c r="BQ90" s="841"/>
      <c r="BR90" s="841"/>
      <c r="BS90" s="841"/>
      <c r="BT90" s="841"/>
      <c r="BU90" s="841"/>
      <c r="BV90" s="841"/>
      <c r="BW90" s="841"/>
      <c r="BX90" s="841"/>
      <c r="BY90" s="841"/>
      <c r="BZ90" s="842"/>
      <c r="CA90" s="986"/>
      <c r="CB90" s="986"/>
      <c r="CC90" s="986"/>
      <c r="CD90" s="986"/>
      <c r="CE90" s="986"/>
      <c r="CF90" s="986"/>
      <c r="CG90" s="986"/>
      <c r="CH90" s="986"/>
      <c r="CI90" s="986"/>
      <c r="CJ90" s="986"/>
      <c r="CK90" s="986"/>
      <c r="CL90" s="986"/>
      <c r="CM90" s="986"/>
      <c r="CN90" s="986"/>
      <c r="CO90" s="986"/>
      <c r="CP90" s="986"/>
      <c r="CQ90" s="986"/>
      <c r="CR90" s="988"/>
      <c r="CS90" s="4">
        <f>IF(BI90="",0,BI90)</f>
        <v>0</v>
      </c>
      <c r="CT90" s="4"/>
      <c r="CU90" s="4"/>
      <c r="CV90" s="4"/>
      <c r="CW90" s="4"/>
      <c r="CX90" s="4"/>
      <c r="CY90" s="4"/>
      <c r="CZ90" s="4"/>
      <c r="DA90" s="4"/>
      <c r="DB90" s="4"/>
      <c r="DC90" s="4"/>
      <c r="DD90" s="4"/>
      <c r="DE90" s="4"/>
      <c r="DF90" s="4"/>
      <c r="DG90" s="4"/>
    </row>
    <row r="91" spans="1:111" s="3" customFormat="1" ht="30.9" customHeight="1" x14ac:dyDescent="0.2">
      <c r="A91" s="4"/>
      <c r="B91" s="4"/>
      <c r="C91" s="4"/>
      <c r="E91" s="1033" t="s">
        <v>196</v>
      </c>
      <c r="F91" s="1034"/>
      <c r="G91" s="1034"/>
      <c r="H91" s="1034"/>
      <c r="I91" s="1034"/>
      <c r="J91" s="1034"/>
      <c r="K91" s="1034"/>
      <c r="L91" s="1034"/>
      <c r="M91" s="1034"/>
      <c r="N91" s="1034"/>
      <c r="O91" s="1034"/>
      <c r="P91" s="1034"/>
      <c r="Q91" s="1034"/>
      <c r="R91" s="1034"/>
      <c r="S91" s="1034"/>
      <c r="T91" s="1034"/>
      <c r="U91" s="1034"/>
      <c r="V91" s="1034"/>
      <c r="W91" s="1034"/>
      <c r="X91" s="1035"/>
      <c r="Y91" s="859" t="str">
        <f>IF(BI91="","",BI91)</f>
        <v/>
      </c>
      <c r="Z91" s="860"/>
      <c r="AA91" s="860"/>
      <c r="AB91" s="860"/>
      <c r="AC91" s="860"/>
      <c r="AD91" s="860"/>
      <c r="AE91" s="860"/>
      <c r="AF91" s="860"/>
      <c r="AG91" s="860"/>
      <c r="AH91" s="860"/>
      <c r="AI91" s="860"/>
      <c r="AJ91" s="860"/>
      <c r="AK91" s="860"/>
      <c r="AL91" s="860"/>
      <c r="AM91" s="860"/>
      <c r="AN91" s="860"/>
      <c r="AO91" s="860"/>
      <c r="AP91" s="861"/>
      <c r="AQ91" s="973"/>
      <c r="AR91" s="930"/>
      <c r="AS91" s="930"/>
      <c r="AT91" s="930"/>
      <c r="AU91" s="930"/>
      <c r="AV91" s="930"/>
      <c r="AW91" s="930"/>
      <c r="AX91" s="930"/>
      <c r="AY91" s="930"/>
      <c r="AZ91" s="930"/>
      <c r="BA91" s="930"/>
      <c r="BB91" s="930"/>
      <c r="BC91" s="930"/>
      <c r="BD91" s="930"/>
      <c r="BE91" s="930"/>
      <c r="BF91" s="930"/>
      <c r="BG91" s="930"/>
      <c r="BH91" s="974"/>
      <c r="BI91" s="859" t="str">
        <f>IF(CS92+CS93+CS97=0,"",CS92+CS93+CS97)</f>
        <v/>
      </c>
      <c r="BJ91" s="860"/>
      <c r="BK91" s="860"/>
      <c r="BL91" s="860"/>
      <c r="BM91" s="860"/>
      <c r="BN91" s="860"/>
      <c r="BO91" s="860"/>
      <c r="BP91" s="860"/>
      <c r="BQ91" s="860"/>
      <c r="BR91" s="860"/>
      <c r="BS91" s="860"/>
      <c r="BT91" s="860"/>
      <c r="BU91" s="860"/>
      <c r="BV91" s="860"/>
      <c r="BW91" s="860"/>
      <c r="BX91" s="860"/>
      <c r="BY91" s="860"/>
      <c r="BZ91" s="861"/>
      <c r="CA91" s="930"/>
      <c r="CB91" s="930"/>
      <c r="CC91" s="930"/>
      <c r="CD91" s="930"/>
      <c r="CE91" s="930"/>
      <c r="CF91" s="930"/>
      <c r="CG91" s="930"/>
      <c r="CH91" s="930"/>
      <c r="CI91" s="930"/>
      <c r="CJ91" s="930"/>
      <c r="CK91" s="930"/>
      <c r="CL91" s="930"/>
      <c r="CM91" s="930"/>
      <c r="CN91" s="930"/>
      <c r="CO91" s="930"/>
      <c r="CP91" s="930"/>
      <c r="CQ91" s="930"/>
      <c r="CR91" s="931"/>
      <c r="CS91" s="4">
        <f>IF(BI91="",0,BI91)</f>
        <v>0</v>
      </c>
      <c r="CT91" s="4"/>
      <c r="CU91" s="4"/>
      <c r="CV91" s="4"/>
      <c r="CW91" s="4"/>
      <c r="CX91" s="4"/>
      <c r="CY91" s="4"/>
      <c r="CZ91" s="4"/>
      <c r="DA91" s="4"/>
      <c r="DB91" s="4"/>
      <c r="DC91" s="4"/>
      <c r="DD91" s="4"/>
      <c r="DE91" s="4"/>
      <c r="DF91" s="4"/>
      <c r="DG91" s="4"/>
    </row>
    <row r="92" spans="1:111" s="3" customFormat="1" ht="30.9" customHeight="1" x14ac:dyDescent="0.2">
      <c r="A92" s="4"/>
      <c r="B92" s="4"/>
      <c r="C92" s="4"/>
      <c r="E92" s="609" t="s">
        <v>212</v>
      </c>
      <c r="F92" s="583"/>
      <c r="G92" s="583"/>
      <c r="H92" s="849" t="s">
        <v>185</v>
      </c>
      <c r="I92" s="850"/>
      <c r="J92" s="850"/>
      <c r="K92" s="850" t="s">
        <v>197</v>
      </c>
      <c r="L92" s="850"/>
      <c r="M92" s="850"/>
      <c r="N92" s="850"/>
      <c r="O92" s="850"/>
      <c r="P92" s="850"/>
      <c r="Q92" s="850"/>
      <c r="R92" s="850"/>
      <c r="S92" s="850"/>
      <c r="T92" s="850"/>
      <c r="U92" s="850"/>
      <c r="V92" s="850"/>
      <c r="W92" s="850"/>
      <c r="X92" s="851"/>
      <c r="Y92" s="998" t="str">
        <f>IF(BI92="","",BI92)</f>
        <v/>
      </c>
      <c r="Z92" s="999"/>
      <c r="AA92" s="999"/>
      <c r="AB92" s="999"/>
      <c r="AC92" s="999"/>
      <c r="AD92" s="999"/>
      <c r="AE92" s="999"/>
      <c r="AF92" s="999"/>
      <c r="AG92" s="999"/>
      <c r="AH92" s="999"/>
      <c r="AI92" s="999"/>
      <c r="AJ92" s="999"/>
      <c r="AK92" s="999"/>
      <c r="AL92" s="999"/>
      <c r="AM92" s="999"/>
      <c r="AN92" s="999"/>
      <c r="AO92" s="999"/>
      <c r="AP92" s="1000"/>
      <c r="AQ92" s="1001"/>
      <c r="AR92" s="1002"/>
      <c r="AS92" s="1002"/>
      <c r="AT92" s="1002"/>
      <c r="AU92" s="1002"/>
      <c r="AV92" s="1002"/>
      <c r="AW92" s="1002"/>
      <c r="AX92" s="1002"/>
      <c r="AY92" s="1002"/>
      <c r="AZ92" s="1002"/>
      <c r="BA92" s="1002"/>
      <c r="BB92" s="1002"/>
      <c r="BC92" s="1002"/>
      <c r="BD92" s="1002"/>
      <c r="BE92" s="1002"/>
      <c r="BF92" s="1002"/>
      <c r="BG92" s="1002"/>
      <c r="BH92" s="1003"/>
      <c r="BI92" s="998" t="str">
        <f>IF(作業３!E523+作業３!E575+作業３!E578=0,"",作業３!E523+作業３!E575+作業３!E578)</f>
        <v/>
      </c>
      <c r="BJ92" s="999"/>
      <c r="BK92" s="999"/>
      <c r="BL92" s="999"/>
      <c r="BM92" s="999"/>
      <c r="BN92" s="999"/>
      <c r="BO92" s="999"/>
      <c r="BP92" s="999"/>
      <c r="BQ92" s="999"/>
      <c r="BR92" s="999"/>
      <c r="BS92" s="999"/>
      <c r="BT92" s="999"/>
      <c r="BU92" s="999"/>
      <c r="BV92" s="999"/>
      <c r="BW92" s="999"/>
      <c r="BX92" s="999"/>
      <c r="BY92" s="999"/>
      <c r="BZ92" s="1000"/>
      <c r="CA92" s="1002"/>
      <c r="CB92" s="1002"/>
      <c r="CC92" s="1002"/>
      <c r="CD92" s="1002"/>
      <c r="CE92" s="1002"/>
      <c r="CF92" s="1002"/>
      <c r="CG92" s="1002"/>
      <c r="CH92" s="1002"/>
      <c r="CI92" s="1002"/>
      <c r="CJ92" s="1002"/>
      <c r="CK92" s="1002"/>
      <c r="CL92" s="1002"/>
      <c r="CM92" s="1002"/>
      <c r="CN92" s="1002"/>
      <c r="CO92" s="1002"/>
      <c r="CP92" s="1002"/>
      <c r="CQ92" s="1002"/>
      <c r="CR92" s="1004"/>
      <c r="CS92" s="4">
        <f>IF(BI92="",0,BI92)</f>
        <v>0</v>
      </c>
      <c r="CT92" s="4"/>
      <c r="CU92" s="4"/>
      <c r="CV92" s="4"/>
      <c r="CW92" s="4"/>
      <c r="CX92" s="4"/>
      <c r="CY92" s="4"/>
      <c r="CZ92" s="4"/>
      <c r="DA92" s="4"/>
      <c r="DB92" s="4"/>
      <c r="DC92" s="4"/>
      <c r="DD92" s="4"/>
      <c r="DE92" s="4"/>
      <c r="DF92" s="4"/>
      <c r="DG92" s="4"/>
    </row>
    <row r="93" spans="1:111" s="3" customFormat="1" ht="30.9" customHeight="1" x14ac:dyDescent="0.2">
      <c r="A93" s="4"/>
      <c r="B93" s="4"/>
      <c r="C93" s="4"/>
      <c r="E93" s="582"/>
      <c r="F93" s="583"/>
      <c r="G93" s="583"/>
      <c r="H93" s="1005" t="s">
        <v>35</v>
      </c>
      <c r="I93" s="1006"/>
      <c r="J93" s="1006"/>
      <c r="K93" s="1007" t="s">
        <v>198</v>
      </c>
      <c r="L93" s="1007"/>
      <c r="M93" s="1007"/>
      <c r="N93" s="1007"/>
      <c r="O93" s="1007"/>
      <c r="P93" s="1007"/>
      <c r="Q93" s="1007"/>
      <c r="R93" s="1007"/>
      <c r="S93" s="1007"/>
      <c r="T93" s="1007"/>
      <c r="U93" s="1007"/>
      <c r="V93" s="1007"/>
      <c r="W93" s="1007"/>
      <c r="X93" s="1008"/>
      <c r="Y93" s="1024" t="str">
        <f>IF(BI95="","",BI95)</f>
        <v/>
      </c>
      <c r="Z93" s="1025"/>
      <c r="AA93" s="1025"/>
      <c r="AB93" s="1025"/>
      <c r="AC93" s="1025"/>
      <c r="AD93" s="1025"/>
      <c r="AE93" s="1025"/>
      <c r="AF93" s="1025"/>
      <c r="AG93" s="1025"/>
      <c r="AH93" s="1025"/>
      <c r="AI93" s="1025"/>
      <c r="AJ93" s="1025"/>
      <c r="AK93" s="1025"/>
      <c r="AL93" s="1025"/>
      <c r="AM93" s="1025"/>
      <c r="AN93" s="1025"/>
      <c r="AO93" s="1025"/>
      <c r="AP93" s="1026"/>
      <c r="AQ93" s="815"/>
      <c r="AR93" s="816"/>
      <c r="AS93" s="816"/>
      <c r="AT93" s="816"/>
      <c r="AU93" s="816"/>
      <c r="AV93" s="816"/>
      <c r="AW93" s="816"/>
      <c r="AX93" s="816"/>
      <c r="AY93" s="816"/>
      <c r="AZ93" s="816"/>
      <c r="BA93" s="816"/>
      <c r="BB93" s="816"/>
      <c r="BC93" s="816"/>
      <c r="BD93" s="816"/>
      <c r="BE93" s="816"/>
      <c r="BF93" s="816"/>
      <c r="BG93" s="816"/>
      <c r="BH93" s="817"/>
      <c r="BI93" s="1024" t="str">
        <f>IF(BI95="","",BI95)</f>
        <v/>
      </c>
      <c r="BJ93" s="1025"/>
      <c r="BK93" s="1025"/>
      <c r="BL93" s="1025"/>
      <c r="BM93" s="1025"/>
      <c r="BN93" s="1025"/>
      <c r="BO93" s="1025"/>
      <c r="BP93" s="1025"/>
      <c r="BQ93" s="1025"/>
      <c r="BR93" s="1025"/>
      <c r="BS93" s="1025"/>
      <c r="BT93" s="1025"/>
      <c r="BU93" s="1025"/>
      <c r="BV93" s="1025"/>
      <c r="BW93" s="1025"/>
      <c r="BX93" s="1025"/>
      <c r="BY93" s="1025"/>
      <c r="BZ93" s="1026"/>
      <c r="CA93" s="816"/>
      <c r="CB93" s="816"/>
      <c r="CC93" s="816"/>
      <c r="CD93" s="816"/>
      <c r="CE93" s="816"/>
      <c r="CF93" s="816"/>
      <c r="CG93" s="816"/>
      <c r="CH93" s="816"/>
      <c r="CI93" s="816"/>
      <c r="CJ93" s="816"/>
      <c r="CK93" s="816"/>
      <c r="CL93" s="816"/>
      <c r="CM93" s="816"/>
      <c r="CN93" s="816"/>
      <c r="CO93" s="816"/>
      <c r="CP93" s="816"/>
      <c r="CQ93" s="816"/>
      <c r="CR93" s="823"/>
      <c r="CS93" s="4">
        <f>IF(BI93="",0,BI93)</f>
        <v>0</v>
      </c>
      <c r="CT93" s="4"/>
      <c r="CU93" s="4"/>
      <c r="CV93" s="4"/>
      <c r="CW93" s="4"/>
      <c r="CX93" s="4"/>
      <c r="CY93" s="4"/>
      <c r="CZ93" s="4"/>
      <c r="DA93" s="4"/>
      <c r="DB93" s="4"/>
      <c r="DC93" s="4"/>
      <c r="DD93" s="4"/>
      <c r="DE93" s="4"/>
      <c r="DF93" s="4"/>
      <c r="DG93" s="4"/>
    </row>
    <row r="94" spans="1:111" s="3" customFormat="1" ht="30.9" customHeight="1" x14ac:dyDescent="0.2">
      <c r="A94" s="4"/>
      <c r="B94" s="4"/>
      <c r="C94" s="4"/>
      <c r="E94" s="582"/>
      <c r="F94" s="583"/>
      <c r="G94" s="583"/>
      <c r="H94" s="992" t="s">
        <v>213</v>
      </c>
      <c r="I94" s="993"/>
      <c r="J94" s="994"/>
      <c r="K94" s="1036" t="s">
        <v>227</v>
      </c>
      <c r="L94" s="1036"/>
      <c r="M94" s="1036"/>
      <c r="N94" s="1036"/>
      <c r="O94" s="1036"/>
      <c r="P94" s="1036"/>
      <c r="Q94" s="1036"/>
      <c r="R94" s="1036"/>
      <c r="S94" s="1036"/>
      <c r="T94" s="1036"/>
      <c r="U94" s="1036"/>
      <c r="V94" s="1036"/>
      <c r="W94" s="1036"/>
      <c r="X94" s="1037"/>
      <c r="Y94" s="1018"/>
      <c r="Z94" s="1019"/>
      <c r="AA94" s="1019"/>
      <c r="AB94" s="1019"/>
      <c r="AC94" s="1019"/>
      <c r="AD94" s="1019"/>
      <c r="AE94" s="1019"/>
      <c r="AF94" s="1019"/>
      <c r="AG94" s="1019"/>
      <c r="AH94" s="1019"/>
      <c r="AI94" s="1019"/>
      <c r="AJ94" s="1019"/>
      <c r="AK94" s="1019"/>
      <c r="AL94" s="1019"/>
      <c r="AM94" s="1019"/>
      <c r="AN94" s="1019"/>
      <c r="AO94" s="1019"/>
      <c r="AP94" s="1020"/>
      <c r="AQ94" s="1021"/>
      <c r="AR94" s="1022"/>
      <c r="AS94" s="1022"/>
      <c r="AT94" s="1022"/>
      <c r="AU94" s="1022"/>
      <c r="AV94" s="1022"/>
      <c r="AW94" s="1022"/>
      <c r="AX94" s="1022"/>
      <c r="AY94" s="1022"/>
      <c r="AZ94" s="1022"/>
      <c r="BA94" s="1022"/>
      <c r="BB94" s="1022"/>
      <c r="BC94" s="1022"/>
      <c r="BD94" s="1022"/>
      <c r="BE94" s="1022"/>
      <c r="BF94" s="1022"/>
      <c r="BG94" s="1022"/>
      <c r="BH94" s="1023"/>
      <c r="BI94" s="1018"/>
      <c r="BJ94" s="1019"/>
      <c r="BK94" s="1019"/>
      <c r="BL94" s="1019"/>
      <c r="BM94" s="1019"/>
      <c r="BN94" s="1019"/>
      <c r="BO94" s="1019"/>
      <c r="BP94" s="1019"/>
      <c r="BQ94" s="1019"/>
      <c r="BR94" s="1019"/>
      <c r="BS94" s="1019"/>
      <c r="BT94" s="1019"/>
      <c r="BU94" s="1019"/>
      <c r="BV94" s="1019"/>
      <c r="BW94" s="1019"/>
      <c r="BX94" s="1019"/>
      <c r="BY94" s="1019"/>
      <c r="BZ94" s="1020"/>
      <c r="CA94" s="1022"/>
      <c r="CB94" s="1022"/>
      <c r="CC94" s="1022"/>
      <c r="CD94" s="1022"/>
      <c r="CE94" s="1022"/>
      <c r="CF94" s="1022"/>
      <c r="CG94" s="1022"/>
      <c r="CH94" s="1022"/>
      <c r="CI94" s="1022"/>
      <c r="CJ94" s="1022"/>
      <c r="CK94" s="1022"/>
      <c r="CL94" s="1022"/>
      <c r="CM94" s="1022"/>
      <c r="CN94" s="1022"/>
      <c r="CO94" s="1022"/>
      <c r="CP94" s="1022"/>
      <c r="CQ94" s="1022"/>
      <c r="CR94" s="1291"/>
      <c r="CS94" s="4"/>
      <c r="CT94" s="4"/>
      <c r="CU94" s="4"/>
      <c r="CV94" s="4"/>
      <c r="CW94" s="4"/>
      <c r="CX94" s="4"/>
      <c r="CY94" s="4"/>
      <c r="CZ94" s="4"/>
      <c r="DA94" s="4"/>
      <c r="DB94" s="4"/>
      <c r="DC94" s="4"/>
      <c r="DD94" s="4"/>
      <c r="DE94" s="4"/>
      <c r="DF94" s="4"/>
      <c r="DG94" s="4"/>
    </row>
    <row r="95" spans="1:111" s="3" customFormat="1" ht="30.9" customHeight="1" x14ac:dyDescent="0.2">
      <c r="A95" s="4"/>
      <c r="B95" s="4"/>
      <c r="C95" s="4"/>
      <c r="E95" s="582"/>
      <c r="F95" s="583"/>
      <c r="G95" s="583"/>
      <c r="H95" s="995"/>
      <c r="I95" s="996"/>
      <c r="J95" s="997"/>
      <c r="K95" s="1016" t="s">
        <v>340</v>
      </c>
      <c r="L95" s="1036"/>
      <c r="M95" s="1036"/>
      <c r="N95" s="1036"/>
      <c r="O95" s="1036"/>
      <c r="P95" s="1036"/>
      <c r="Q95" s="1036"/>
      <c r="R95" s="1036"/>
      <c r="S95" s="1036"/>
      <c r="T95" s="1036"/>
      <c r="U95" s="1036"/>
      <c r="V95" s="1036"/>
      <c r="W95" s="1036"/>
      <c r="X95" s="1037"/>
      <c r="Y95" s="1027" t="str">
        <f>IF(BI95="","",BI95)</f>
        <v/>
      </c>
      <c r="Z95" s="1028"/>
      <c r="AA95" s="1028"/>
      <c r="AB95" s="1028"/>
      <c r="AC95" s="1028"/>
      <c r="AD95" s="1028"/>
      <c r="AE95" s="1028"/>
      <c r="AF95" s="1028"/>
      <c r="AG95" s="1028"/>
      <c r="AH95" s="1028"/>
      <c r="AI95" s="1028"/>
      <c r="AJ95" s="1028"/>
      <c r="AK95" s="1028"/>
      <c r="AL95" s="1028"/>
      <c r="AM95" s="1028"/>
      <c r="AN95" s="1028"/>
      <c r="AO95" s="1028"/>
      <c r="AP95" s="1029"/>
      <c r="AQ95" s="815"/>
      <c r="AR95" s="816"/>
      <c r="AS95" s="816"/>
      <c r="AT95" s="816"/>
      <c r="AU95" s="816"/>
      <c r="AV95" s="816"/>
      <c r="AW95" s="816"/>
      <c r="AX95" s="816"/>
      <c r="AY95" s="816"/>
      <c r="AZ95" s="816"/>
      <c r="BA95" s="816"/>
      <c r="BB95" s="816"/>
      <c r="BC95" s="816"/>
      <c r="BD95" s="816"/>
      <c r="BE95" s="816"/>
      <c r="BF95" s="816"/>
      <c r="BG95" s="816"/>
      <c r="BH95" s="817"/>
      <c r="BI95" s="1027" t="str">
        <f>IF(作業３!E500+作業３!E503+作業３!E506+作業３!E576+作業３!E579+作業３!E524=0,"",作業３!E500+作業３!E503+作業３!E506+作業３!E576+作業３!E579+作業３!E524)</f>
        <v/>
      </c>
      <c r="BJ95" s="1028"/>
      <c r="BK95" s="1028"/>
      <c r="BL95" s="1028"/>
      <c r="BM95" s="1028"/>
      <c r="BN95" s="1028"/>
      <c r="BO95" s="1028"/>
      <c r="BP95" s="1028"/>
      <c r="BQ95" s="1028"/>
      <c r="BR95" s="1028"/>
      <c r="BS95" s="1028"/>
      <c r="BT95" s="1028"/>
      <c r="BU95" s="1028"/>
      <c r="BV95" s="1028"/>
      <c r="BW95" s="1028"/>
      <c r="BX95" s="1028"/>
      <c r="BY95" s="1028"/>
      <c r="BZ95" s="1029"/>
      <c r="CA95" s="816"/>
      <c r="CB95" s="816"/>
      <c r="CC95" s="816"/>
      <c r="CD95" s="816"/>
      <c r="CE95" s="816"/>
      <c r="CF95" s="816"/>
      <c r="CG95" s="816"/>
      <c r="CH95" s="816"/>
      <c r="CI95" s="816"/>
      <c r="CJ95" s="816"/>
      <c r="CK95" s="816"/>
      <c r="CL95" s="816"/>
      <c r="CM95" s="816"/>
      <c r="CN95" s="816"/>
      <c r="CO95" s="816"/>
      <c r="CP95" s="816"/>
      <c r="CQ95" s="816"/>
      <c r="CR95" s="823"/>
      <c r="CS95" s="4">
        <f>IF(BI95="",0,BI95)</f>
        <v>0</v>
      </c>
      <c r="CT95" s="4"/>
      <c r="CU95" s="4"/>
      <c r="CV95" s="4"/>
      <c r="CW95" s="4"/>
      <c r="CX95" s="4"/>
      <c r="CY95" s="4"/>
      <c r="CZ95" s="4"/>
      <c r="DA95" s="4"/>
      <c r="DB95" s="4"/>
      <c r="DC95" s="4"/>
      <c r="DD95" s="4"/>
      <c r="DE95" s="4"/>
      <c r="DF95" s="4"/>
      <c r="DG95" s="4"/>
    </row>
    <row r="96" spans="1:111" s="3" customFormat="1" ht="30.9" customHeight="1" x14ac:dyDescent="0.2">
      <c r="A96" s="4"/>
      <c r="B96" s="4"/>
      <c r="C96" s="4"/>
      <c r="E96" s="582"/>
      <c r="F96" s="583"/>
      <c r="G96" s="583"/>
      <c r="H96" s="995"/>
      <c r="I96" s="996"/>
      <c r="J96" s="997"/>
      <c r="K96" s="116"/>
      <c r="L96" s="1015" t="s">
        <v>210</v>
      </c>
      <c r="M96" s="1016"/>
      <c r="N96" s="1016"/>
      <c r="O96" s="1016"/>
      <c r="P96" s="1016"/>
      <c r="Q96" s="1016"/>
      <c r="R96" s="1016"/>
      <c r="S96" s="1016"/>
      <c r="T96" s="1016"/>
      <c r="U96" s="1016"/>
      <c r="V96" s="1016"/>
      <c r="W96" s="1016"/>
      <c r="X96" s="1017"/>
      <c r="Y96" s="401"/>
      <c r="Z96" s="406"/>
      <c r="AA96" s="406"/>
      <c r="AB96" s="406"/>
      <c r="AC96" s="406"/>
      <c r="AD96" s="406" t="str">
        <f>IF(AE96="","","(")</f>
        <v/>
      </c>
      <c r="AE96" s="959"/>
      <c r="AF96" s="959"/>
      <c r="AG96" s="959"/>
      <c r="AH96" s="959"/>
      <c r="AI96" s="959"/>
      <c r="AJ96" s="959"/>
      <c r="AK96" s="959"/>
      <c r="AL96" s="959"/>
      <c r="AM96" s="959"/>
      <c r="AN96" s="959"/>
      <c r="AO96" s="959"/>
      <c r="AP96" s="402" t="str">
        <f>IF(AE96="","",")")</f>
        <v/>
      </c>
      <c r="AQ96" s="1009"/>
      <c r="AR96" s="1010"/>
      <c r="AS96" s="1010"/>
      <c r="AT96" s="1010"/>
      <c r="AU96" s="1010"/>
      <c r="AV96" s="1010"/>
      <c r="AW96" s="1010"/>
      <c r="AX96" s="1010"/>
      <c r="AY96" s="1010"/>
      <c r="AZ96" s="1010"/>
      <c r="BA96" s="1010"/>
      <c r="BB96" s="1010"/>
      <c r="BC96" s="1010"/>
      <c r="BD96" s="1010"/>
      <c r="BE96" s="1010"/>
      <c r="BF96" s="1010"/>
      <c r="BG96" s="1010"/>
      <c r="BH96" s="1011"/>
      <c r="BI96" s="401"/>
      <c r="BJ96" s="406"/>
      <c r="BK96" s="406"/>
      <c r="BL96" s="406"/>
      <c r="BM96" s="406"/>
      <c r="BN96" s="406" t="str">
        <f>IF(BO96="","","(")</f>
        <v/>
      </c>
      <c r="BO96" s="959"/>
      <c r="BP96" s="959"/>
      <c r="BQ96" s="959"/>
      <c r="BR96" s="959"/>
      <c r="BS96" s="959"/>
      <c r="BT96" s="959"/>
      <c r="BU96" s="959"/>
      <c r="BV96" s="959"/>
      <c r="BW96" s="959"/>
      <c r="BX96" s="959"/>
      <c r="BY96" s="959"/>
      <c r="BZ96" s="402" t="str">
        <f>IF(BO96="","",")")</f>
        <v/>
      </c>
      <c r="CA96" s="816"/>
      <c r="CB96" s="816"/>
      <c r="CC96" s="816"/>
      <c r="CD96" s="816"/>
      <c r="CE96" s="816"/>
      <c r="CF96" s="816"/>
      <c r="CG96" s="816"/>
      <c r="CH96" s="816"/>
      <c r="CI96" s="816"/>
      <c r="CJ96" s="816"/>
      <c r="CK96" s="816"/>
      <c r="CL96" s="816"/>
      <c r="CM96" s="816"/>
      <c r="CN96" s="816"/>
      <c r="CO96" s="816"/>
      <c r="CP96" s="816"/>
      <c r="CQ96" s="816"/>
      <c r="CR96" s="823"/>
      <c r="CS96" s="4"/>
      <c r="CT96" s="4"/>
      <c r="CU96" s="4"/>
      <c r="CV96" s="4"/>
      <c r="CW96" s="4"/>
      <c r="CX96" s="4"/>
      <c r="CY96" s="4"/>
      <c r="CZ96" s="4"/>
      <c r="DA96" s="4"/>
      <c r="DB96" s="4"/>
      <c r="DC96" s="4"/>
      <c r="DD96" s="4"/>
      <c r="DE96" s="4"/>
      <c r="DF96" s="4"/>
      <c r="DG96" s="4"/>
    </row>
    <row r="97" spans="1:111" s="3" customFormat="1" ht="30.9" customHeight="1" thickBot="1" x14ac:dyDescent="0.25">
      <c r="A97" s="4"/>
      <c r="B97" s="4"/>
      <c r="C97" s="4"/>
      <c r="E97" s="989"/>
      <c r="F97" s="990"/>
      <c r="G97" s="990"/>
      <c r="H97" s="836" t="s">
        <v>36</v>
      </c>
      <c r="I97" s="831"/>
      <c r="J97" s="831"/>
      <c r="K97" s="831" t="s">
        <v>190</v>
      </c>
      <c r="L97" s="831"/>
      <c r="M97" s="831"/>
      <c r="N97" s="831"/>
      <c r="O97" s="831"/>
      <c r="P97" s="831"/>
      <c r="Q97" s="831"/>
      <c r="R97" s="831"/>
      <c r="S97" s="831"/>
      <c r="T97" s="831"/>
      <c r="U97" s="831"/>
      <c r="V97" s="831"/>
      <c r="W97" s="831"/>
      <c r="X97" s="832"/>
      <c r="Y97" s="1012" t="str">
        <f t="shared" ref="Y97:Y103" si="0">IF(BI97="","",BI97)</f>
        <v/>
      </c>
      <c r="Z97" s="1013"/>
      <c r="AA97" s="1013"/>
      <c r="AB97" s="1013"/>
      <c r="AC97" s="1013"/>
      <c r="AD97" s="1013"/>
      <c r="AE97" s="1013"/>
      <c r="AF97" s="1013"/>
      <c r="AG97" s="1013"/>
      <c r="AH97" s="1013"/>
      <c r="AI97" s="1013"/>
      <c r="AJ97" s="1013"/>
      <c r="AK97" s="1013"/>
      <c r="AL97" s="1013"/>
      <c r="AM97" s="1013"/>
      <c r="AN97" s="1013"/>
      <c r="AO97" s="1013"/>
      <c r="AP97" s="1014"/>
      <c r="AQ97" s="1040"/>
      <c r="AR97" s="1038"/>
      <c r="AS97" s="1038"/>
      <c r="AT97" s="1038"/>
      <c r="AU97" s="1038"/>
      <c r="AV97" s="1038"/>
      <c r="AW97" s="1038"/>
      <c r="AX97" s="1038"/>
      <c r="AY97" s="1038"/>
      <c r="AZ97" s="1038"/>
      <c r="BA97" s="1038"/>
      <c r="BB97" s="1038"/>
      <c r="BC97" s="1038"/>
      <c r="BD97" s="1038"/>
      <c r="BE97" s="1038"/>
      <c r="BF97" s="1038"/>
      <c r="BG97" s="1038"/>
      <c r="BH97" s="1041"/>
      <c r="BI97" s="1012" t="str">
        <f>IF(作業３!E497=0,"",作業３!E497)</f>
        <v/>
      </c>
      <c r="BJ97" s="1013"/>
      <c r="BK97" s="1013"/>
      <c r="BL97" s="1013"/>
      <c r="BM97" s="1013"/>
      <c r="BN97" s="1013"/>
      <c r="BO97" s="1013"/>
      <c r="BP97" s="1013"/>
      <c r="BQ97" s="1013"/>
      <c r="BR97" s="1013"/>
      <c r="BS97" s="1013"/>
      <c r="BT97" s="1013"/>
      <c r="BU97" s="1013"/>
      <c r="BV97" s="1013"/>
      <c r="BW97" s="1013"/>
      <c r="BX97" s="1013"/>
      <c r="BY97" s="1013"/>
      <c r="BZ97" s="1014"/>
      <c r="CA97" s="1038"/>
      <c r="CB97" s="1038"/>
      <c r="CC97" s="1038"/>
      <c r="CD97" s="1038"/>
      <c r="CE97" s="1038"/>
      <c r="CF97" s="1038"/>
      <c r="CG97" s="1038"/>
      <c r="CH97" s="1038"/>
      <c r="CI97" s="1038"/>
      <c r="CJ97" s="1038"/>
      <c r="CK97" s="1038"/>
      <c r="CL97" s="1038"/>
      <c r="CM97" s="1038"/>
      <c r="CN97" s="1038"/>
      <c r="CO97" s="1038"/>
      <c r="CP97" s="1038"/>
      <c r="CQ97" s="1038"/>
      <c r="CR97" s="1039"/>
      <c r="CS97" s="4">
        <f t="shared" ref="CS97:CS102" si="1">IF(BI97="",0,BI97)</f>
        <v>0</v>
      </c>
      <c r="CT97" s="4"/>
      <c r="CU97" s="4"/>
      <c r="CV97" s="4"/>
      <c r="CW97" s="4"/>
      <c r="CX97" s="4"/>
      <c r="CY97" s="4"/>
      <c r="CZ97" s="4"/>
      <c r="DA97" s="4"/>
      <c r="DB97" s="4"/>
      <c r="DC97" s="4"/>
      <c r="DD97" s="4"/>
      <c r="DE97" s="4"/>
      <c r="DF97" s="4"/>
      <c r="DG97" s="4"/>
    </row>
    <row r="98" spans="1:111" s="3" customFormat="1" ht="30.9" customHeight="1" thickBot="1" x14ac:dyDescent="0.25">
      <c r="A98" s="4"/>
      <c r="B98" s="4"/>
      <c r="C98" s="4"/>
      <c r="E98" s="837" t="s">
        <v>199</v>
      </c>
      <c r="F98" s="838"/>
      <c r="G98" s="838"/>
      <c r="H98" s="838"/>
      <c r="I98" s="838"/>
      <c r="J98" s="838"/>
      <c r="K98" s="838"/>
      <c r="L98" s="838"/>
      <c r="M98" s="838"/>
      <c r="N98" s="838"/>
      <c r="O98" s="838"/>
      <c r="P98" s="838"/>
      <c r="Q98" s="838"/>
      <c r="R98" s="838"/>
      <c r="S98" s="838"/>
      <c r="T98" s="838"/>
      <c r="U98" s="838"/>
      <c r="V98" s="838"/>
      <c r="W98" s="838"/>
      <c r="X98" s="839"/>
      <c r="Y98" s="840" t="str">
        <f t="shared" si="0"/>
        <v/>
      </c>
      <c r="Z98" s="841"/>
      <c r="AA98" s="841"/>
      <c r="AB98" s="841"/>
      <c r="AC98" s="841"/>
      <c r="AD98" s="841"/>
      <c r="AE98" s="841"/>
      <c r="AF98" s="841"/>
      <c r="AG98" s="841"/>
      <c r="AH98" s="841"/>
      <c r="AI98" s="841"/>
      <c r="AJ98" s="841"/>
      <c r="AK98" s="841"/>
      <c r="AL98" s="841"/>
      <c r="AM98" s="841"/>
      <c r="AN98" s="841"/>
      <c r="AO98" s="841"/>
      <c r="AP98" s="842"/>
      <c r="AQ98" s="985"/>
      <c r="AR98" s="986"/>
      <c r="AS98" s="986"/>
      <c r="AT98" s="986"/>
      <c r="AU98" s="986"/>
      <c r="AV98" s="986"/>
      <c r="AW98" s="986"/>
      <c r="AX98" s="986"/>
      <c r="AY98" s="986"/>
      <c r="AZ98" s="986"/>
      <c r="BA98" s="986"/>
      <c r="BB98" s="986"/>
      <c r="BC98" s="986"/>
      <c r="BD98" s="986"/>
      <c r="BE98" s="986"/>
      <c r="BF98" s="986"/>
      <c r="BG98" s="986"/>
      <c r="BH98" s="987"/>
      <c r="BI98" s="840" t="str">
        <f>IF(作業３!E533+作業３!E586+作業３!E587+作業３!E588+作業３!E619=0,"",作業３!E533+作業３!E586+作業３!E587+作業３!E588+作業３!E619)</f>
        <v/>
      </c>
      <c r="BJ98" s="841"/>
      <c r="BK98" s="841"/>
      <c r="BL98" s="841"/>
      <c r="BM98" s="841"/>
      <c r="BN98" s="841"/>
      <c r="BO98" s="841"/>
      <c r="BP98" s="841"/>
      <c r="BQ98" s="841"/>
      <c r="BR98" s="841"/>
      <c r="BS98" s="841"/>
      <c r="BT98" s="841"/>
      <c r="BU98" s="841"/>
      <c r="BV98" s="841"/>
      <c r="BW98" s="841"/>
      <c r="BX98" s="841"/>
      <c r="BY98" s="841"/>
      <c r="BZ98" s="842"/>
      <c r="CA98" s="986"/>
      <c r="CB98" s="986"/>
      <c r="CC98" s="986"/>
      <c r="CD98" s="986"/>
      <c r="CE98" s="986"/>
      <c r="CF98" s="986"/>
      <c r="CG98" s="986"/>
      <c r="CH98" s="986"/>
      <c r="CI98" s="986"/>
      <c r="CJ98" s="986"/>
      <c r="CK98" s="986"/>
      <c r="CL98" s="986"/>
      <c r="CM98" s="986"/>
      <c r="CN98" s="986"/>
      <c r="CO98" s="986"/>
      <c r="CP98" s="986"/>
      <c r="CQ98" s="986"/>
      <c r="CR98" s="988"/>
      <c r="CS98" s="4">
        <f t="shared" si="1"/>
        <v>0</v>
      </c>
      <c r="CT98" s="4"/>
      <c r="CU98" s="4"/>
      <c r="CV98" s="4"/>
      <c r="CW98" s="4"/>
      <c r="CX98" s="4"/>
      <c r="CY98" s="4"/>
      <c r="CZ98" s="4"/>
      <c r="DA98" s="4"/>
      <c r="DB98" s="4"/>
      <c r="DC98" s="4"/>
      <c r="DD98" s="4"/>
      <c r="DE98" s="4"/>
      <c r="DF98" s="4"/>
      <c r="DG98" s="4"/>
    </row>
    <row r="99" spans="1:111" s="3" customFormat="1" ht="30.9" customHeight="1" x14ac:dyDescent="0.2">
      <c r="A99" s="4"/>
      <c r="B99" s="4"/>
      <c r="C99" s="4"/>
      <c r="E99" s="856" t="s">
        <v>200</v>
      </c>
      <c r="F99" s="857"/>
      <c r="G99" s="857"/>
      <c r="H99" s="857"/>
      <c r="I99" s="857"/>
      <c r="J99" s="857"/>
      <c r="K99" s="857"/>
      <c r="L99" s="857"/>
      <c r="M99" s="857"/>
      <c r="N99" s="857"/>
      <c r="O99" s="857"/>
      <c r="P99" s="857"/>
      <c r="Q99" s="857"/>
      <c r="R99" s="857"/>
      <c r="S99" s="857"/>
      <c r="T99" s="857"/>
      <c r="U99" s="857"/>
      <c r="V99" s="857"/>
      <c r="W99" s="857"/>
      <c r="X99" s="858"/>
      <c r="Y99" s="859" t="str">
        <f t="shared" si="0"/>
        <v/>
      </c>
      <c r="Z99" s="860"/>
      <c r="AA99" s="860"/>
      <c r="AB99" s="860"/>
      <c r="AC99" s="860"/>
      <c r="AD99" s="860"/>
      <c r="AE99" s="860"/>
      <c r="AF99" s="860"/>
      <c r="AG99" s="860"/>
      <c r="AH99" s="860"/>
      <c r="AI99" s="860"/>
      <c r="AJ99" s="860"/>
      <c r="AK99" s="860"/>
      <c r="AL99" s="860"/>
      <c r="AM99" s="860"/>
      <c r="AN99" s="860"/>
      <c r="AO99" s="860"/>
      <c r="AP99" s="861"/>
      <c r="AQ99" s="973"/>
      <c r="AR99" s="930"/>
      <c r="AS99" s="930"/>
      <c r="AT99" s="930"/>
      <c r="AU99" s="930"/>
      <c r="AV99" s="930"/>
      <c r="AW99" s="930"/>
      <c r="AX99" s="930"/>
      <c r="AY99" s="930"/>
      <c r="AZ99" s="930"/>
      <c r="BA99" s="930"/>
      <c r="BB99" s="930"/>
      <c r="BC99" s="930"/>
      <c r="BD99" s="930"/>
      <c r="BE99" s="930"/>
      <c r="BF99" s="930"/>
      <c r="BG99" s="930"/>
      <c r="BH99" s="974"/>
      <c r="BI99" s="859" t="str">
        <f>IF(CS100+CS101=0,"",CS100+CS101)</f>
        <v/>
      </c>
      <c r="BJ99" s="860"/>
      <c r="BK99" s="860"/>
      <c r="BL99" s="860"/>
      <c r="BM99" s="860"/>
      <c r="BN99" s="860"/>
      <c r="BO99" s="860"/>
      <c r="BP99" s="860"/>
      <c r="BQ99" s="860"/>
      <c r="BR99" s="860"/>
      <c r="BS99" s="860"/>
      <c r="BT99" s="860"/>
      <c r="BU99" s="860"/>
      <c r="BV99" s="860"/>
      <c r="BW99" s="860"/>
      <c r="BX99" s="860"/>
      <c r="BY99" s="860"/>
      <c r="BZ99" s="861"/>
      <c r="CA99" s="930"/>
      <c r="CB99" s="930"/>
      <c r="CC99" s="930"/>
      <c r="CD99" s="930"/>
      <c r="CE99" s="930"/>
      <c r="CF99" s="930"/>
      <c r="CG99" s="930"/>
      <c r="CH99" s="930"/>
      <c r="CI99" s="930"/>
      <c r="CJ99" s="930"/>
      <c r="CK99" s="930"/>
      <c r="CL99" s="930"/>
      <c r="CM99" s="930"/>
      <c r="CN99" s="930"/>
      <c r="CO99" s="930"/>
      <c r="CP99" s="930"/>
      <c r="CQ99" s="930"/>
      <c r="CR99" s="931"/>
      <c r="CS99" s="4">
        <f t="shared" si="1"/>
        <v>0</v>
      </c>
      <c r="CT99" s="4"/>
      <c r="CU99" s="4"/>
      <c r="CV99" s="4"/>
      <c r="CW99" s="4"/>
      <c r="CX99" s="4"/>
      <c r="CY99" s="4"/>
      <c r="CZ99" s="4"/>
      <c r="DA99" s="4"/>
      <c r="DB99" s="4"/>
      <c r="DC99" s="4"/>
      <c r="DD99" s="4"/>
      <c r="DE99" s="4"/>
      <c r="DF99" s="4"/>
      <c r="DG99" s="4"/>
    </row>
    <row r="100" spans="1:111" s="3" customFormat="1" ht="30.9" customHeight="1" x14ac:dyDescent="0.2">
      <c r="A100" s="4"/>
      <c r="B100" s="4"/>
      <c r="C100" s="4"/>
      <c r="E100" s="606" t="s">
        <v>212</v>
      </c>
      <c r="F100" s="580"/>
      <c r="G100" s="581"/>
      <c r="H100" s="849" t="s">
        <v>185</v>
      </c>
      <c r="I100" s="850"/>
      <c r="J100" s="850"/>
      <c r="K100" s="852" t="s">
        <v>189</v>
      </c>
      <c r="L100" s="852"/>
      <c r="M100" s="852"/>
      <c r="N100" s="852"/>
      <c r="O100" s="852"/>
      <c r="P100" s="852"/>
      <c r="Q100" s="852"/>
      <c r="R100" s="852"/>
      <c r="S100" s="852"/>
      <c r="T100" s="852"/>
      <c r="U100" s="852"/>
      <c r="V100" s="852"/>
      <c r="W100" s="852"/>
      <c r="X100" s="853"/>
      <c r="Y100" s="833" t="str">
        <f t="shared" si="0"/>
        <v/>
      </c>
      <c r="Z100" s="834"/>
      <c r="AA100" s="834"/>
      <c r="AB100" s="834"/>
      <c r="AC100" s="834"/>
      <c r="AD100" s="834"/>
      <c r="AE100" s="834"/>
      <c r="AF100" s="834"/>
      <c r="AG100" s="834"/>
      <c r="AH100" s="834"/>
      <c r="AI100" s="834"/>
      <c r="AJ100" s="834"/>
      <c r="AK100" s="834"/>
      <c r="AL100" s="834"/>
      <c r="AM100" s="834"/>
      <c r="AN100" s="834"/>
      <c r="AO100" s="834"/>
      <c r="AP100" s="835"/>
      <c r="AQ100" s="975"/>
      <c r="AR100" s="976"/>
      <c r="AS100" s="976"/>
      <c r="AT100" s="976"/>
      <c r="AU100" s="976"/>
      <c r="AV100" s="976"/>
      <c r="AW100" s="976"/>
      <c r="AX100" s="976"/>
      <c r="AY100" s="976"/>
      <c r="AZ100" s="976"/>
      <c r="BA100" s="976"/>
      <c r="BB100" s="976"/>
      <c r="BC100" s="976"/>
      <c r="BD100" s="976"/>
      <c r="BE100" s="976"/>
      <c r="BF100" s="976"/>
      <c r="BG100" s="976"/>
      <c r="BH100" s="977"/>
      <c r="BI100" s="833" t="str">
        <f>IF(作業３!E519=0,"",作業３!E519)</f>
        <v/>
      </c>
      <c r="BJ100" s="834"/>
      <c r="BK100" s="834"/>
      <c r="BL100" s="834"/>
      <c r="BM100" s="834"/>
      <c r="BN100" s="834"/>
      <c r="BO100" s="834"/>
      <c r="BP100" s="834"/>
      <c r="BQ100" s="834"/>
      <c r="BR100" s="834"/>
      <c r="BS100" s="834"/>
      <c r="BT100" s="834"/>
      <c r="BU100" s="834"/>
      <c r="BV100" s="834"/>
      <c r="BW100" s="834"/>
      <c r="BX100" s="834"/>
      <c r="BY100" s="834"/>
      <c r="BZ100" s="835"/>
      <c r="CA100" s="976"/>
      <c r="CB100" s="976"/>
      <c r="CC100" s="976"/>
      <c r="CD100" s="976"/>
      <c r="CE100" s="976"/>
      <c r="CF100" s="976"/>
      <c r="CG100" s="976"/>
      <c r="CH100" s="976"/>
      <c r="CI100" s="976"/>
      <c r="CJ100" s="976"/>
      <c r="CK100" s="976"/>
      <c r="CL100" s="976"/>
      <c r="CM100" s="976"/>
      <c r="CN100" s="976"/>
      <c r="CO100" s="976"/>
      <c r="CP100" s="976"/>
      <c r="CQ100" s="976"/>
      <c r="CR100" s="984"/>
      <c r="CS100" s="4">
        <f t="shared" si="1"/>
        <v>0</v>
      </c>
      <c r="CT100" s="4"/>
      <c r="CU100" s="4"/>
      <c r="CV100" s="4"/>
      <c r="CW100" s="4"/>
      <c r="CX100" s="4"/>
      <c r="CY100" s="4"/>
      <c r="CZ100" s="4"/>
      <c r="DA100" s="4"/>
      <c r="DB100" s="4"/>
      <c r="DC100" s="4"/>
      <c r="DD100" s="4"/>
      <c r="DE100" s="4"/>
      <c r="DF100" s="4"/>
      <c r="DG100" s="4"/>
    </row>
    <row r="101" spans="1:111" s="3" customFormat="1" ht="30.9" customHeight="1" thickBot="1" x14ac:dyDescent="0.25">
      <c r="A101" s="4"/>
      <c r="B101" s="4"/>
      <c r="C101" s="4"/>
      <c r="E101" s="989"/>
      <c r="F101" s="990"/>
      <c r="G101" s="991"/>
      <c r="H101" s="836" t="s">
        <v>35</v>
      </c>
      <c r="I101" s="831"/>
      <c r="J101" s="831"/>
      <c r="K101" s="854" t="s">
        <v>194</v>
      </c>
      <c r="L101" s="854"/>
      <c r="M101" s="854"/>
      <c r="N101" s="854"/>
      <c r="O101" s="854"/>
      <c r="P101" s="854"/>
      <c r="Q101" s="854"/>
      <c r="R101" s="854"/>
      <c r="S101" s="854"/>
      <c r="T101" s="854"/>
      <c r="U101" s="854"/>
      <c r="V101" s="854"/>
      <c r="W101" s="854"/>
      <c r="X101" s="855"/>
      <c r="Y101" s="827" t="str">
        <f t="shared" si="0"/>
        <v/>
      </c>
      <c r="Z101" s="828"/>
      <c r="AA101" s="828"/>
      <c r="AB101" s="828"/>
      <c r="AC101" s="828"/>
      <c r="AD101" s="828"/>
      <c r="AE101" s="828"/>
      <c r="AF101" s="828"/>
      <c r="AG101" s="828"/>
      <c r="AH101" s="828"/>
      <c r="AI101" s="828"/>
      <c r="AJ101" s="828"/>
      <c r="AK101" s="828"/>
      <c r="AL101" s="828"/>
      <c r="AM101" s="828"/>
      <c r="AN101" s="828"/>
      <c r="AO101" s="828"/>
      <c r="AP101" s="829"/>
      <c r="AQ101" s="824"/>
      <c r="AR101" s="825"/>
      <c r="AS101" s="825"/>
      <c r="AT101" s="825"/>
      <c r="AU101" s="825"/>
      <c r="AV101" s="825"/>
      <c r="AW101" s="825"/>
      <c r="AX101" s="825"/>
      <c r="AY101" s="825"/>
      <c r="AZ101" s="825"/>
      <c r="BA101" s="825"/>
      <c r="BB101" s="825"/>
      <c r="BC101" s="825"/>
      <c r="BD101" s="825"/>
      <c r="BE101" s="825"/>
      <c r="BF101" s="825"/>
      <c r="BG101" s="825"/>
      <c r="BH101" s="826"/>
      <c r="BI101" s="827" t="str">
        <f>IF(作業３!E513+SUM(作業３!E515:E518)+作業３!E520+作業３!E529+作業３!E530=0,"",作業３!E513+SUM(作業３!E515:E518)+作業３!E520+作業３!E529+作業３!E530)</f>
        <v/>
      </c>
      <c r="BJ101" s="828"/>
      <c r="BK101" s="828"/>
      <c r="BL101" s="828"/>
      <c r="BM101" s="828"/>
      <c r="BN101" s="828"/>
      <c r="BO101" s="828"/>
      <c r="BP101" s="828"/>
      <c r="BQ101" s="828"/>
      <c r="BR101" s="828"/>
      <c r="BS101" s="828"/>
      <c r="BT101" s="828"/>
      <c r="BU101" s="828"/>
      <c r="BV101" s="828"/>
      <c r="BW101" s="828"/>
      <c r="BX101" s="828"/>
      <c r="BY101" s="828"/>
      <c r="BZ101" s="829"/>
      <c r="CA101" s="825"/>
      <c r="CB101" s="825"/>
      <c r="CC101" s="825"/>
      <c r="CD101" s="825"/>
      <c r="CE101" s="825"/>
      <c r="CF101" s="825"/>
      <c r="CG101" s="825"/>
      <c r="CH101" s="825"/>
      <c r="CI101" s="825"/>
      <c r="CJ101" s="825"/>
      <c r="CK101" s="825"/>
      <c r="CL101" s="825"/>
      <c r="CM101" s="825"/>
      <c r="CN101" s="825"/>
      <c r="CO101" s="825"/>
      <c r="CP101" s="825"/>
      <c r="CQ101" s="825"/>
      <c r="CR101" s="830"/>
      <c r="CS101" s="4">
        <f t="shared" si="1"/>
        <v>0</v>
      </c>
      <c r="CT101" s="4"/>
      <c r="CU101" s="4"/>
      <c r="CV101" s="4"/>
      <c r="CW101" s="4"/>
      <c r="CX101" s="4"/>
      <c r="CY101" s="4"/>
      <c r="CZ101" s="4"/>
      <c r="DA101" s="4"/>
      <c r="DB101" s="4"/>
      <c r="DC101" s="4"/>
      <c r="DD101" s="4"/>
      <c r="DE101" s="4"/>
      <c r="DF101" s="4"/>
      <c r="DG101" s="4"/>
    </row>
    <row r="102" spans="1:111" s="3" customFormat="1" ht="30.9" customHeight="1" thickBot="1" x14ac:dyDescent="0.25">
      <c r="A102" s="4"/>
      <c r="B102" s="4"/>
      <c r="C102" s="4"/>
      <c r="E102" s="837" t="s">
        <v>201</v>
      </c>
      <c r="F102" s="838"/>
      <c r="G102" s="838"/>
      <c r="H102" s="838"/>
      <c r="I102" s="838"/>
      <c r="J102" s="838"/>
      <c r="K102" s="838"/>
      <c r="L102" s="838"/>
      <c r="M102" s="838"/>
      <c r="N102" s="838"/>
      <c r="O102" s="838"/>
      <c r="P102" s="838"/>
      <c r="Q102" s="838"/>
      <c r="R102" s="838"/>
      <c r="S102" s="838"/>
      <c r="T102" s="838"/>
      <c r="U102" s="838"/>
      <c r="V102" s="838"/>
      <c r="W102" s="838"/>
      <c r="X102" s="839"/>
      <c r="Y102" s="840" t="str">
        <f t="shared" si="0"/>
        <v/>
      </c>
      <c r="Z102" s="841"/>
      <c r="AA102" s="841"/>
      <c r="AB102" s="841"/>
      <c r="AC102" s="841"/>
      <c r="AD102" s="841"/>
      <c r="AE102" s="841"/>
      <c r="AF102" s="841"/>
      <c r="AG102" s="841"/>
      <c r="AH102" s="841"/>
      <c r="AI102" s="841"/>
      <c r="AJ102" s="841"/>
      <c r="AK102" s="841"/>
      <c r="AL102" s="841"/>
      <c r="AM102" s="841"/>
      <c r="AN102" s="841"/>
      <c r="AO102" s="841"/>
      <c r="AP102" s="842"/>
      <c r="AQ102" s="985"/>
      <c r="AR102" s="986"/>
      <c r="AS102" s="986"/>
      <c r="AT102" s="986"/>
      <c r="AU102" s="986"/>
      <c r="AV102" s="986"/>
      <c r="AW102" s="986"/>
      <c r="AX102" s="986"/>
      <c r="AY102" s="986"/>
      <c r="AZ102" s="986"/>
      <c r="BA102" s="986"/>
      <c r="BB102" s="986"/>
      <c r="BC102" s="986"/>
      <c r="BD102" s="986"/>
      <c r="BE102" s="986"/>
      <c r="BF102" s="986"/>
      <c r="BG102" s="986"/>
      <c r="BH102" s="987"/>
      <c r="BI102" s="840" t="str">
        <f>IF(作業３!E526+作業３!E527=0,"",作業３!E526+作業３!E527)</f>
        <v/>
      </c>
      <c r="BJ102" s="841"/>
      <c r="BK102" s="841"/>
      <c r="BL102" s="841"/>
      <c r="BM102" s="841"/>
      <c r="BN102" s="841"/>
      <c r="BO102" s="841"/>
      <c r="BP102" s="841"/>
      <c r="BQ102" s="841"/>
      <c r="BR102" s="841"/>
      <c r="BS102" s="841"/>
      <c r="BT102" s="841"/>
      <c r="BU102" s="841"/>
      <c r="BV102" s="841"/>
      <c r="BW102" s="841"/>
      <c r="BX102" s="841"/>
      <c r="BY102" s="841"/>
      <c r="BZ102" s="842"/>
      <c r="CA102" s="986"/>
      <c r="CB102" s="986"/>
      <c r="CC102" s="986"/>
      <c r="CD102" s="986"/>
      <c r="CE102" s="986"/>
      <c r="CF102" s="986"/>
      <c r="CG102" s="986"/>
      <c r="CH102" s="986"/>
      <c r="CI102" s="986"/>
      <c r="CJ102" s="986"/>
      <c r="CK102" s="986"/>
      <c r="CL102" s="986"/>
      <c r="CM102" s="986"/>
      <c r="CN102" s="986"/>
      <c r="CO102" s="986"/>
      <c r="CP102" s="986"/>
      <c r="CQ102" s="986"/>
      <c r="CR102" s="988"/>
      <c r="CS102" s="4">
        <f t="shared" si="1"/>
        <v>0</v>
      </c>
      <c r="CT102" s="4"/>
      <c r="CU102" s="4"/>
      <c r="CV102" s="4"/>
      <c r="CW102" s="4"/>
      <c r="CX102" s="4"/>
      <c r="CY102" s="4"/>
      <c r="CZ102" s="4"/>
      <c r="DA102" s="4"/>
      <c r="DB102" s="4"/>
      <c r="DC102" s="4"/>
      <c r="DD102" s="4"/>
      <c r="DE102" s="4"/>
      <c r="DF102" s="4"/>
      <c r="DG102" s="4"/>
    </row>
    <row r="103" spans="1:111" s="3" customFormat="1" ht="30.9" customHeight="1" thickBot="1" x14ac:dyDescent="0.25">
      <c r="A103" s="4"/>
      <c r="B103" s="4"/>
      <c r="C103" s="4"/>
      <c r="E103" s="837" t="s">
        <v>202</v>
      </c>
      <c r="F103" s="838"/>
      <c r="G103" s="838"/>
      <c r="H103" s="838"/>
      <c r="I103" s="838"/>
      <c r="J103" s="838"/>
      <c r="K103" s="838"/>
      <c r="L103" s="838"/>
      <c r="M103" s="838"/>
      <c r="N103" s="838"/>
      <c r="O103" s="838"/>
      <c r="P103" s="838"/>
      <c r="Q103" s="838"/>
      <c r="R103" s="838"/>
      <c r="S103" s="838"/>
      <c r="T103" s="838"/>
      <c r="U103" s="838"/>
      <c r="V103" s="838"/>
      <c r="W103" s="838"/>
      <c r="X103" s="839"/>
      <c r="Y103" s="840" t="str">
        <f t="shared" si="0"/>
        <v/>
      </c>
      <c r="Z103" s="841"/>
      <c r="AA103" s="841"/>
      <c r="AB103" s="841"/>
      <c r="AC103" s="841"/>
      <c r="AD103" s="841"/>
      <c r="AE103" s="841"/>
      <c r="AF103" s="841"/>
      <c r="AG103" s="841"/>
      <c r="AH103" s="841"/>
      <c r="AI103" s="841"/>
      <c r="AJ103" s="841"/>
      <c r="AK103" s="841"/>
      <c r="AL103" s="841"/>
      <c r="AM103" s="841"/>
      <c r="AN103" s="841"/>
      <c r="AO103" s="841"/>
      <c r="AP103" s="842"/>
      <c r="AQ103" s="985"/>
      <c r="AR103" s="986"/>
      <c r="AS103" s="986"/>
      <c r="AT103" s="986"/>
      <c r="AU103" s="986"/>
      <c r="AV103" s="986"/>
      <c r="AW103" s="986"/>
      <c r="AX103" s="986"/>
      <c r="AY103" s="986"/>
      <c r="AZ103" s="986"/>
      <c r="BA103" s="986"/>
      <c r="BB103" s="986"/>
      <c r="BC103" s="986"/>
      <c r="BD103" s="986"/>
      <c r="BE103" s="986"/>
      <c r="BF103" s="986"/>
      <c r="BG103" s="986"/>
      <c r="BH103" s="987"/>
      <c r="BI103" s="840" t="str">
        <f>IF(作業３!E531+作業３!E590=0,"",作業３!E531+作業３!E590)</f>
        <v/>
      </c>
      <c r="BJ103" s="841"/>
      <c r="BK103" s="841"/>
      <c r="BL103" s="841"/>
      <c r="BM103" s="841"/>
      <c r="BN103" s="841"/>
      <c r="BO103" s="841"/>
      <c r="BP103" s="841"/>
      <c r="BQ103" s="841"/>
      <c r="BR103" s="841"/>
      <c r="BS103" s="841"/>
      <c r="BT103" s="841"/>
      <c r="BU103" s="841"/>
      <c r="BV103" s="841"/>
      <c r="BW103" s="841"/>
      <c r="BX103" s="841"/>
      <c r="BY103" s="841"/>
      <c r="BZ103" s="842"/>
      <c r="CA103" s="986"/>
      <c r="CB103" s="986"/>
      <c r="CC103" s="986"/>
      <c r="CD103" s="986"/>
      <c r="CE103" s="986"/>
      <c r="CF103" s="986"/>
      <c r="CG103" s="986"/>
      <c r="CH103" s="986"/>
      <c r="CI103" s="986"/>
      <c r="CJ103" s="986"/>
      <c r="CK103" s="986"/>
      <c r="CL103" s="986"/>
      <c r="CM103" s="986"/>
      <c r="CN103" s="986"/>
      <c r="CO103" s="986"/>
      <c r="CP103" s="986"/>
      <c r="CQ103" s="986"/>
      <c r="CR103" s="988"/>
      <c r="CS103" s="4">
        <f t="shared" ref="CS103:CS105" si="2">IF(BI103="",0,BI103)</f>
        <v>0</v>
      </c>
      <c r="CT103" s="4"/>
      <c r="CU103" s="4"/>
      <c r="CV103" s="4"/>
      <c r="CW103" s="4"/>
      <c r="CX103" s="4"/>
      <c r="CY103" s="4"/>
      <c r="CZ103" s="4"/>
      <c r="DA103" s="4"/>
      <c r="DB103" s="4"/>
      <c r="DC103" s="4"/>
      <c r="DD103" s="4"/>
      <c r="DE103" s="4"/>
      <c r="DF103" s="4"/>
      <c r="DG103" s="4"/>
    </row>
    <row r="104" spans="1:111" s="3" customFormat="1" ht="30.9" customHeight="1" x14ac:dyDescent="0.2">
      <c r="A104" s="4"/>
      <c r="B104" s="4"/>
      <c r="C104" s="4"/>
      <c r="E104" s="856" t="s">
        <v>203</v>
      </c>
      <c r="F104" s="857"/>
      <c r="G104" s="857"/>
      <c r="H104" s="857"/>
      <c r="I104" s="857"/>
      <c r="J104" s="857"/>
      <c r="K104" s="857"/>
      <c r="L104" s="857"/>
      <c r="M104" s="857"/>
      <c r="N104" s="857"/>
      <c r="O104" s="857"/>
      <c r="P104" s="857"/>
      <c r="Q104" s="857"/>
      <c r="R104" s="857"/>
      <c r="S104" s="857"/>
      <c r="T104" s="857"/>
      <c r="U104" s="857"/>
      <c r="V104" s="857"/>
      <c r="W104" s="857"/>
      <c r="X104" s="858"/>
      <c r="Y104" s="859" t="str">
        <f>IF(BI105="","",BI105)</f>
        <v/>
      </c>
      <c r="Z104" s="860"/>
      <c r="AA104" s="860"/>
      <c r="AB104" s="860"/>
      <c r="AC104" s="860"/>
      <c r="AD104" s="860"/>
      <c r="AE104" s="860"/>
      <c r="AF104" s="860"/>
      <c r="AG104" s="860"/>
      <c r="AH104" s="860"/>
      <c r="AI104" s="860"/>
      <c r="AJ104" s="860"/>
      <c r="AK104" s="860"/>
      <c r="AL104" s="860"/>
      <c r="AM104" s="860"/>
      <c r="AN104" s="860"/>
      <c r="AO104" s="860"/>
      <c r="AP104" s="861"/>
      <c r="AQ104" s="973"/>
      <c r="AR104" s="930"/>
      <c r="AS104" s="930"/>
      <c r="AT104" s="930"/>
      <c r="AU104" s="930"/>
      <c r="AV104" s="930"/>
      <c r="AW104" s="930"/>
      <c r="AX104" s="930"/>
      <c r="AY104" s="930"/>
      <c r="AZ104" s="930"/>
      <c r="BA104" s="930"/>
      <c r="BB104" s="930"/>
      <c r="BC104" s="930"/>
      <c r="BD104" s="930"/>
      <c r="BE104" s="930"/>
      <c r="BF104" s="930"/>
      <c r="BG104" s="930"/>
      <c r="BH104" s="974"/>
      <c r="BI104" s="859" t="str">
        <f>IF(BI105="","",BI105)</f>
        <v/>
      </c>
      <c r="BJ104" s="860"/>
      <c r="BK104" s="860"/>
      <c r="BL104" s="860"/>
      <c r="BM104" s="860"/>
      <c r="BN104" s="860"/>
      <c r="BO104" s="860"/>
      <c r="BP104" s="860"/>
      <c r="BQ104" s="860"/>
      <c r="BR104" s="860"/>
      <c r="BS104" s="860"/>
      <c r="BT104" s="860"/>
      <c r="BU104" s="860"/>
      <c r="BV104" s="860"/>
      <c r="BW104" s="860"/>
      <c r="BX104" s="860"/>
      <c r="BY104" s="860"/>
      <c r="BZ104" s="861"/>
      <c r="CA104" s="930"/>
      <c r="CB104" s="930"/>
      <c r="CC104" s="930"/>
      <c r="CD104" s="930"/>
      <c r="CE104" s="930"/>
      <c r="CF104" s="930"/>
      <c r="CG104" s="930"/>
      <c r="CH104" s="930"/>
      <c r="CI104" s="930"/>
      <c r="CJ104" s="930"/>
      <c r="CK104" s="930"/>
      <c r="CL104" s="930"/>
      <c r="CM104" s="930"/>
      <c r="CN104" s="930"/>
      <c r="CO104" s="930"/>
      <c r="CP104" s="930"/>
      <c r="CQ104" s="930"/>
      <c r="CR104" s="931"/>
      <c r="CS104" s="4">
        <f t="shared" si="2"/>
        <v>0</v>
      </c>
      <c r="CT104" s="4"/>
      <c r="CU104" s="4"/>
      <c r="CV104" s="4"/>
      <c r="CW104" s="4"/>
      <c r="CX104" s="4"/>
      <c r="CY104" s="4"/>
      <c r="CZ104" s="4"/>
      <c r="DA104" s="4"/>
      <c r="DB104" s="4"/>
      <c r="DC104" s="4"/>
      <c r="DD104" s="4"/>
      <c r="DE104" s="4"/>
      <c r="DF104" s="4"/>
      <c r="DG104" s="4"/>
    </row>
    <row r="105" spans="1:111" s="3" customFormat="1" ht="30.9" customHeight="1" x14ac:dyDescent="0.2">
      <c r="A105" s="4"/>
      <c r="B105" s="4"/>
      <c r="C105" s="4"/>
      <c r="E105" s="606" t="s">
        <v>211</v>
      </c>
      <c r="F105" s="580"/>
      <c r="G105" s="581"/>
      <c r="H105" s="849" t="s">
        <v>185</v>
      </c>
      <c r="I105" s="850"/>
      <c r="J105" s="850"/>
      <c r="K105" s="850" t="s">
        <v>204</v>
      </c>
      <c r="L105" s="850"/>
      <c r="M105" s="850"/>
      <c r="N105" s="850"/>
      <c r="O105" s="850"/>
      <c r="P105" s="850"/>
      <c r="Q105" s="850"/>
      <c r="R105" s="850"/>
      <c r="S105" s="850"/>
      <c r="T105" s="850"/>
      <c r="U105" s="850"/>
      <c r="V105" s="850"/>
      <c r="W105" s="850"/>
      <c r="X105" s="851"/>
      <c r="Y105" s="833" t="str">
        <f>IF(BI105="","",BI105)</f>
        <v/>
      </c>
      <c r="Z105" s="834"/>
      <c r="AA105" s="834"/>
      <c r="AB105" s="834"/>
      <c r="AC105" s="834"/>
      <c r="AD105" s="834"/>
      <c r="AE105" s="834"/>
      <c r="AF105" s="834"/>
      <c r="AG105" s="834"/>
      <c r="AH105" s="834"/>
      <c r="AI105" s="834"/>
      <c r="AJ105" s="834"/>
      <c r="AK105" s="834"/>
      <c r="AL105" s="834"/>
      <c r="AM105" s="834"/>
      <c r="AN105" s="834"/>
      <c r="AO105" s="834"/>
      <c r="AP105" s="835"/>
      <c r="AQ105" s="975"/>
      <c r="AR105" s="976"/>
      <c r="AS105" s="976"/>
      <c r="AT105" s="976"/>
      <c r="AU105" s="976"/>
      <c r="AV105" s="976"/>
      <c r="AW105" s="976"/>
      <c r="AX105" s="976"/>
      <c r="AY105" s="976"/>
      <c r="AZ105" s="976"/>
      <c r="BA105" s="976"/>
      <c r="BB105" s="976"/>
      <c r="BC105" s="976"/>
      <c r="BD105" s="976"/>
      <c r="BE105" s="976"/>
      <c r="BF105" s="976"/>
      <c r="BG105" s="976"/>
      <c r="BH105" s="977"/>
      <c r="BI105" s="833" t="str">
        <f>IF(作業３!E583+作業３!E584+SUM(作業３!E614:E616)=0,"",作業３!E583+作業３!E584+SUM(作業３!E614:E616))</f>
        <v/>
      </c>
      <c r="BJ105" s="834"/>
      <c r="BK105" s="834"/>
      <c r="BL105" s="834"/>
      <c r="BM105" s="834"/>
      <c r="BN105" s="834"/>
      <c r="BO105" s="834"/>
      <c r="BP105" s="834"/>
      <c r="BQ105" s="834"/>
      <c r="BR105" s="834"/>
      <c r="BS105" s="834"/>
      <c r="BT105" s="834"/>
      <c r="BU105" s="834"/>
      <c r="BV105" s="834"/>
      <c r="BW105" s="834"/>
      <c r="BX105" s="834"/>
      <c r="BY105" s="834"/>
      <c r="BZ105" s="835"/>
      <c r="CA105" s="976"/>
      <c r="CB105" s="976"/>
      <c r="CC105" s="976"/>
      <c r="CD105" s="976"/>
      <c r="CE105" s="976"/>
      <c r="CF105" s="976"/>
      <c r="CG105" s="976"/>
      <c r="CH105" s="976"/>
      <c r="CI105" s="976"/>
      <c r="CJ105" s="976"/>
      <c r="CK105" s="976"/>
      <c r="CL105" s="976"/>
      <c r="CM105" s="976"/>
      <c r="CN105" s="976"/>
      <c r="CO105" s="976"/>
      <c r="CP105" s="976"/>
      <c r="CQ105" s="976"/>
      <c r="CR105" s="984"/>
      <c r="CS105" s="4">
        <f t="shared" si="2"/>
        <v>0</v>
      </c>
      <c r="CT105" s="4"/>
      <c r="CU105" s="4"/>
      <c r="CV105" s="4"/>
      <c r="CW105" s="4"/>
      <c r="CX105" s="4"/>
      <c r="CY105" s="4"/>
      <c r="CZ105" s="4"/>
      <c r="DA105" s="4"/>
      <c r="DB105" s="4"/>
      <c r="DC105" s="4"/>
      <c r="DD105" s="4"/>
      <c r="DE105" s="4"/>
      <c r="DF105" s="4"/>
      <c r="DG105" s="4"/>
    </row>
    <row r="106" spans="1:111" s="3" customFormat="1" ht="30.9" customHeight="1" x14ac:dyDescent="0.2">
      <c r="A106" s="4"/>
      <c r="B106" s="4"/>
      <c r="C106" s="4"/>
      <c r="E106" s="582"/>
      <c r="F106" s="583"/>
      <c r="G106" s="584"/>
      <c r="H106" s="843" t="s">
        <v>35</v>
      </c>
      <c r="I106" s="844"/>
      <c r="J106" s="844"/>
      <c r="K106" s="844" t="s">
        <v>205</v>
      </c>
      <c r="L106" s="844"/>
      <c r="M106" s="844"/>
      <c r="N106" s="844"/>
      <c r="O106" s="844"/>
      <c r="P106" s="844"/>
      <c r="Q106" s="844"/>
      <c r="R106" s="844"/>
      <c r="S106" s="844"/>
      <c r="T106" s="844"/>
      <c r="U106" s="844"/>
      <c r="V106" s="844"/>
      <c r="W106" s="844"/>
      <c r="X106" s="848"/>
      <c r="Y106" s="820"/>
      <c r="Z106" s="821"/>
      <c r="AA106" s="821"/>
      <c r="AB106" s="821"/>
      <c r="AC106" s="821"/>
      <c r="AD106" s="821"/>
      <c r="AE106" s="821"/>
      <c r="AF106" s="821"/>
      <c r="AG106" s="821"/>
      <c r="AH106" s="821"/>
      <c r="AI106" s="821"/>
      <c r="AJ106" s="821"/>
      <c r="AK106" s="821"/>
      <c r="AL106" s="821"/>
      <c r="AM106" s="821"/>
      <c r="AN106" s="821"/>
      <c r="AO106" s="821"/>
      <c r="AP106" s="822"/>
      <c r="AQ106" s="815"/>
      <c r="AR106" s="816"/>
      <c r="AS106" s="816"/>
      <c r="AT106" s="816"/>
      <c r="AU106" s="816"/>
      <c r="AV106" s="816"/>
      <c r="AW106" s="816"/>
      <c r="AX106" s="816"/>
      <c r="AY106" s="816"/>
      <c r="AZ106" s="816"/>
      <c r="BA106" s="816"/>
      <c r="BB106" s="816"/>
      <c r="BC106" s="816"/>
      <c r="BD106" s="816"/>
      <c r="BE106" s="816"/>
      <c r="BF106" s="816"/>
      <c r="BG106" s="816"/>
      <c r="BH106" s="817"/>
      <c r="BI106" s="820"/>
      <c r="BJ106" s="821"/>
      <c r="BK106" s="821"/>
      <c r="BL106" s="821"/>
      <c r="BM106" s="821"/>
      <c r="BN106" s="821"/>
      <c r="BO106" s="821"/>
      <c r="BP106" s="821"/>
      <c r="BQ106" s="821"/>
      <c r="BR106" s="821"/>
      <c r="BS106" s="821"/>
      <c r="BT106" s="821"/>
      <c r="BU106" s="821"/>
      <c r="BV106" s="821"/>
      <c r="BW106" s="821"/>
      <c r="BX106" s="821"/>
      <c r="BY106" s="821"/>
      <c r="BZ106" s="822"/>
      <c r="CA106" s="816"/>
      <c r="CB106" s="816"/>
      <c r="CC106" s="816"/>
      <c r="CD106" s="816"/>
      <c r="CE106" s="816"/>
      <c r="CF106" s="816"/>
      <c r="CG106" s="816"/>
      <c r="CH106" s="816"/>
      <c r="CI106" s="816"/>
      <c r="CJ106" s="816"/>
      <c r="CK106" s="816"/>
      <c r="CL106" s="816"/>
      <c r="CM106" s="816"/>
      <c r="CN106" s="816"/>
      <c r="CO106" s="816"/>
      <c r="CP106" s="816"/>
      <c r="CQ106" s="816"/>
      <c r="CR106" s="823"/>
      <c r="CS106" s="4"/>
      <c r="CT106" s="4"/>
      <c r="CU106" s="4"/>
      <c r="CV106" s="4"/>
      <c r="CW106" s="4"/>
      <c r="CX106" s="4"/>
      <c r="CY106" s="4"/>
      <c r="CZ106" s="4"/>
      <c r="DA106" s="4"/>
      <c r="DB106" s="4"/>
      <c r="DC106" s="4"/>
      <c r="DD106" s="4"/>
      <c r="DE106" s="4"/>
      <c r="DF106" s="4"/>
      <c r="DG106" s="4"/>
    </row>
    <row r="107" spans="1:111" s="3" customFormat="1" ht="30.9" customHeight="1" thickBot="1" x14ac:dyDescent="0.25">
      <c r="A107" s="4"/>
      <c r="B107" s="4"/>
      <c r="C107" s="4"/>
      <c r="E107" s="989"/>
      <c r="F107" s="990"/>
      <c r="G107" s="991"/>
      <c r="H107" s="836" t="s">
        <v>36</v>
      </c>
      <c r="I107" s="831"/>
      <c r="J107" s="831"/>
      <c r="K107" s="831" t="s">
        <v>206</v>
      </c>
      <c r="L107" s="831"/>
      <c r="M107" s="831"/>
      <c r="N107" s="831"/>
      <c r="O107" s="831"/>
      <c r="P107" s="831"/>
      <c r="Q107" s="831"/>
      <c r="R107" s="831"/>
      <c r="S107" s="831"/>
      <c r="T107" s="831"/>
      <c r="U107" s="831"/>
      <c r="V107" s="831"/>
      <c r="W107" s="831"/>
      <c r="X107" s="832"/>
      <c r="Y107" s="827"/>
      <c r="Z107" s="828"/>
      <c r="AA107" s="828"/>
      <c r="AB107" s="828"/>
      <c r="AC107" s="828"/>
      <c r="AD107" s="828"/>
      <c r="AE107" s="828"/>
      <c r="AF107" s="828"/>
      <c r="AG107" s="828"/>
      <c r="AH107" s="828"/>
      <c r="AI107" s="828"/>
      <c r="AJ107" s="828"/>
      <c r="AK107" s="828"/>
      <c r="AL107" s="828"/>
      <c r="AM107" s="828"/>
      <c r="AN107" s="828"/>
      <c r="AO107" s="828"/>
      <c r="AP107" s="829"/>
      <c r="AQ107" s="824" t="s">
        <v>112</v>
      </c>
      <c r="AR107" s="825"/>
      <c r="AS107" s="825"/>
      <c r="AT107" s="825"/>
      <c r="AU107" s="825"/>
      <c r="AV107" s="825"/>
      <c r="AW107" s="825"/>
      <c r="AX107" s="825"/>
      <c r="AY107" s="825"/>
      <c r="AZ107" s="825"/>
      <c r="BA107" s="825"/>
      <c r="BB107" s="825"/>
      <c r="BC107" s="825"/>
      <c r="BD107" s="825"/>
      <c r="BE107" s="825"/>
      <c r="BF107" s="825"/>
      <c r="BG107" s="825"/>
      <c r="BH107" s="826"/>
      <c r="BI107" s="827"/>
      <c r="BJ107" s="828"/>
      <c r="BK107" s="828"/>
      <c r="BL107" s="828"/>
      <c r="BM107" s="828"/>
      <c r="BN107" s="828"/>
      <c r="BO107" s="828"/>
      <c r="BP107" s="828"/>
      <c r="BQ107" s="828"/>
      <c r="BR107" s="828"/>
      <c r="BS107" s="828"/>
      <c r="BT107" s="828"/>
      <c r="BU107" s="828"/>
      <c r="BV107" s="828"/>
      <c r="BW107" s="828"/>
      <c r="BX107" s="828"/>
      <c r="BY107" s="828"/>
      <c r="BZ107" s="829"/>
      <c r="CA107" s="825"/>
      <c r="CB107" s="825"/>
      <c r="CC107" s="825"/>
      <c r="CD107" s="825"/>
      <c r="CE107" s="825"/>
      <c r="CF107" s="825"/>
      <c r="CG107" s="825"/>
      <c r="CH107" s="825"/>
      <c r="CI107" s="825"/>
      <c r="CJ107" s="825"/>
      <c r="CK107" s="825"/>
      <c r="CL107" s="825"/>
      <c r="CM107" s="825"/>
      <c r="CN107" s="825"/>
      <c r="CO107" s="825"/>
      <c r="CP107" s="825"/>
      <c r="CQ107" s="825"/>
      <c r="CR107" s="830"/>
      <c r="CS107" s="4"/>
      <c r="CT107" s="4"/>
      <c r="CU107" s="4"/>
      <c r="CV107" s="4"/>
      <c r="CW107" s="4"/>
      <c r="CX107" s="4"/>
      <c r="CY107" s="4"/>
      <c r="CZ107" s="4"/>
      <c r="DA107" s="4"/>
      <c r="DB107" s="4"/>
      <c r="DC107" s="4"/>
      <c r="DD107" s="4"/>
      <c r="DE107" s="4"/>
      <c r="DF107" s="4"/>
      <c r="DG107" s="4"/>
    </row>
    <row r="108" spans="1:111" s="3" customFormat="1" ht="30.9" customHeight="1" thickBot="1" x14ac:dyDescent="0.25">
      <c r="A108" s="4"/>
      <c r="B108" s="4"/>
      <c r="C108" s="4"/>
      <c r="E108" s="845" t="s">
        <v>207</v>
      </c>
      <c r="F108" s="846"/>
      <c r="G108" s="846"/>
      <c r="H108" s="846"/>
      <c r="I108" s="846"/>
      <c r="J108" s="846"/>
      <c r="K108" s="846"/>
      <c r="L108" s="846"/>
      <c r="M108" s="846"/>
      <c r="N108" s="846"/>
      <c r="O108" s="846"/>
      <c r="P108" s="846"/>
      <c r="Q108" s="846"/>
      <c r="R108" s="846"/>
      <c r="S108" s="846"/>
      <c r="T108" s="846"/>
      <c r="U108" s="846"/>
      <c r="V108" s="846"/>
      <c r="W108" s="846"/>
      <c r="X108" s="847"/>
      <c r="Y108" s="742" t="str">
        <f>IF(BI108=0,"",BI108)</f>
        <v/>
      </c>
      <c r="Z108" s="743"/>
      <c r="AA108" s="743"/>
      <c r="AB108" s="743"/>
      <c r="AC108" s="743"/>
      <c r="AD108" s="743"/>
      <c r="AE108" s="743"/>
      <c r="AF108" s="743"/>
      <c r="AG108" s="743"/>
      <c r="AH108" s="743"/>
      <c r="AI108" s="743"/>
      <c r="AJ108" s="743"/>
      <c r="AK108" s="743"/>
      <c r="AL108" s="743"/>
      <c r="AM108" s="743"/>
      <c r="AN108" s="743"/>
      <c r="AO108" s="743"/>
      <c r="AP108" s="744"/>
      <c r="AQ108" s="818"/>
      <c r="AR108" s="745"/>
      <c r="AS108" s="745"/>
      <c r="AT108" s="745"/>
      <c r="AU108" s="745"/>
      <c r="AV108" s="745"/>
      <c r="AW108" s="745"/>
      <c r="AX108" s="745"/>
      <c r="AY108" s="745"/>
      <c r="AZ108" s="745"/>
      <c r="BA108" s="745"/>
      <c r="BB108" s="745"/>
      <c r="BC108" s="745"/>
      <c r="BD108" s="745"/>
      <c r="BE108" s="745"/>
      <c r="BF108" s="745"/>
      <c r="BG108" s="745"/>
      <c r="BH108" s="819"/>
      <c r="BI108" s="742" t="str">
        <f>IF(CS108=0,"",CS108)</f>
        <v/>
      </c>
      <c r="BJ108" s="743"/>
      <c r="BK108" s="743"/>
      <c r="BL108" s="743"/>
      <c r="BM108" s="743"/>
      <c r="BN108" s="743"/>
      <c r="BO108" s="743"/>
      <c r="BP108" s="743"/>
      <c r="BQ108" s="743"/>
      <c r="BR108" s="743"/>
      <c r="BS108" s="743"/>
      <c r="BT108" s="743"/>
      <c r="BU108" s="743"/>
      <c r="BV108" s="743"/>
      <c r="BW108" s="743"/>
      <c r="BX108" s="743"/>
      <c r="BY108" s="743"/>
      <c r="BZ108" s="744"/>
      <c r="CA108" s="745"/>
      <c r="CB108" s="745"/>
      <c r="CC108" s="745"/>
      <c r="CD108" s="745"/>
      <c r="CE108" s="745"/>
      <c r="CF108" s="745"/>
      <c r="CG108" s="745"/>
      <c r="CH108" s="745"/>
      <c r="CI108" s="745"/>
      <c r="CJ108" s="745"/>
      <c r="CK108" s="745"/>
      <c r="CL108" s="745"/>
      <c r="CM108" s="745"/>
      <c r="CN108" s="745"/>
      <c r="CO108" s="745"/>
      <c r="CP108" s="745"/>
      <c r="CQ108" s="745"/>
      <c r="CR108" s="746"/>
      <c r="CS108" s="4">
        <f>CS104+CS103+CS102+CS99+CS98+CS91+CS90+CS87+CS80</f>
        <v>0</v>
      </c>
      <c r="CT108" s="4"/>
      <c r="CV108" s="4"/>
      <c r="CW108" s="4"/>
      <c r="CX108" s="4"/>
      <c r="CY108" s="4"/>
      <c r="CZ108" s="4"/>
      <c r="DA108" s="4"/>
      <c r="DB108" s="4"/>
      <c r="DC108" s="4"/>
      <c r="DD108" s="4"/>
      <c r="DE108" s="4"/>
      <c r="DF108" s="4"/>
      <c r="DG108" s="4"/>
    </row>
    <row r="109" spans="1:111" s="3" customFormat="1" ht="30.9" customHeight="1" thickBot="1" x14ac:dyDescent="0.25">
      <c r="A109" s="4"/>
      <c r="B109" s="4"/>
      <c r="C109" s="4"/>
      <c r="E109" s="862" t="s">
        <v>336</v>
      </c>
      <c r="F109" s="863"/>
      <c r="G109" s="863"/>
      <c r="H109" s="863"/>
      <c r="I109" s="863"/>
      <c r="J109" s="863"/>
      <c r="K109" s="863"/>
      <c r="L109" s="863"/>
      <c r="M109" s="863"/>
      <c r="N109" s="863"/>
      <c r="O109" s="863"/>
      <c r="P109" s="863"/>
      <c r="Q109" s="863"/>
      <c r="R109" s="863"/>
      <c r="S109" s="863"/>
      <c r="T109" s="863"/>
      <c r="U109" s="863"/>
      <c r="V109" s="863"/>
      <c r="W109" s="863"/>
      <c r="X109" s="864"/>
      <c r="Y109" s="775"/>
      <c r="Z109" s="776"/>
      <c r="AA109" s="776"/>
      <c r="AB109" s="776"/>
      <c r="AC109" s="776"/>
      <c r="AD109" s="776"/>
      <c r="AE109" s="776"/>
      <c r="AF109" s="776"/>
      <c r="AG109" s="776"/>
      <c r="AH109" s="776"/>
      <c r="AI109" s="776"/>
      <c r="AJ109" s="776"/>
      <c r="AK109" s="776"/>
      <c r="AL109" s="776"/>
      <c r="AM109" s="776"/>
      <c r="AN109" s="776"/>
      <c r="AO109" s="776"/>
      <c r="AP109" s="777"/>
      <c r="AQ109" s="429"/>
      <c r="AR109" s="429"/>
      <c r="AS109" s="429"/>
      <c r="AT109" s="429"/>
      <c r="AU109" s="429"/>
      <c r="AV109" s="429"/>
      <c r="AW109" s="429"/>
      <c r="AX109" s="429"/>
      <c r="AY109" s="429"/>
      <c r="AZ109" s="429"/>
      <c r="BA109" s="429"/>
      <c r="BB109" s="429"/>
      <c r="BC109" s="429"/>
      <c r="BD109" s="429"/>
      <c r="BE109" s="429"/>
      <c r="BF109" s="429"/>
      <c r="BG109" s="429"/>
      <c r="BH109" s="429"/>
      <c r="BI109" s="429"/>
      <c r="BJ109" s="429"/>
      <c r="BK109" s="429"/>
      <c r="BL109" s="429"/>
      <c r="BM109" s="429"/>
      <c r="BN109" s="429"/>
      <c r="BO109" s="429"/>
      <c r="BP109" s="429"/>
      <c r="BQ109" s="429"/>
      <c r="BR109" s="429"/>
      <c r="BS109" s="429"/>
      <c r="BT109" s="429"/>
      <c r="BU109" s="429"/>
      <c r="BV109" s="429"/>
      <c r="BW109" s="429"/>
      <c r="BX109" s="429"/>
      <c r="BY109" s="429"/>
      <c r="BZ109" s="429"/>
      <c r="CA109" s="429"/>
      <c r="CB109" s="429"/>
      <c r="CC109" s="429"/>
      <c r="CD109" s="429"/>
      <c r="CE109" s="429"/>
      <c r="CF109" s="429"/>
      <c r="CG109" s="429"/>
      <c r="CH109" s="429"/>
      <c r="CI109" s="429"/>
      <c r="CJ109" s="429"/>
      <c r="CK109" s="429"/>
      <c r="CL109" s="429"/>
      <c r="CM109" s="429"/>
      <c r="CN109" s="429"/>
      <c r="CO109" s="429"/>
      <c r="CP109" s="429"/>
      <c r="CQ109" s="429"/>
      <c r="CR109" s="429"/>
      <c r="CS109" s="4"/>
      <c r="CT109" s="4"/>
      <c r="CU109" s="4"/>
      <c r="CV109" s="4"/>
      <c r="CW109" s="4"/>
      <c r="CX109" s="4"/>
      <c r="CY109" s="4"/>
      <c r="CZ109" s="4"/>
      <c r="DA109" s="4"/>
      <c r="DB109" s="4"/>
      <c r="DC109" s="4"/>
      <c r="DD109" s="4"/>
      <c r="DE109" s="4"/>
      <c r="DF109" s="4"/>
      <c r="DG109" s="4"/>
    </row>
    <row r="110" spans="1:111" s="3" customFormat="1" ht="30.9" customHeight="1" thickBot="1" x14ac:dyDescent="0.25">
      <c r="A110" s="4"/>
      <c r="B110" s="4"/>
      <c r="C110" s="4"/>
      <c r="E110" s="862" t="s">
        <v>338</v>
      </c>
      <c r="F110" s="863"/>
      <c r="G110" s="863"/>
      <c r="H110" s="863"/>
      <c r="I110" s="863"/>
      <c r="J110" s="863"/>
      <c r="K110" s="863"/>
      <c r="L110" s="863"/>
      <c r="M110" s="863"/>
      <c r="N110" s="863"/>
      <c r="O110" s="863"/>
      <c r="P110" s="863"/>
      <c r="Q110" s="863"/>
      <c r="R110" s="863"/>
      <c r="S110" s="863"/>
      <c r="T110" s="863"/>
      <c r="U110" s="863"/>
      <c r="V110" s="863"/>
      <c r="W110" s="863"/>
      <c r="X110" s="864"/>
      <c r="Y110" s="775"/>
      <c r="Z110" s="776"/>
      <c r="AA110" s="776"/>
      <c r="AB110" s="776"/>
      <c r="AC110" s="776"/>
      <c r="AD110" s="776"/>
      <c r="AE110" s="776"/>
      <c r="AF110" s="776"/>
      <c r="AG110" s="776"/>
      <c r="AH110" s="776"/>
      <c r="AI110" s="776"/>
      <c r="AJ110" s="776"/>
      <c r="AK110" s="776"/>
      <c r="AL110" s="776"/>
      <c r="AM110" s="776"/>
      <c r="AN110" s="776"/>
      <c r="AO110" s="776"/>
      <c r="AP110" s="777"/>
      <c r="AQ110" s="429"/>
      <c r="AR110" s="429"/>
      <c r="AS110" s="429"/>
      <c r="AT110" s="429"/>
      <c r="AU110" s="429"/>
      <c r="AV110" s="429"/>
      <c r="AW110" s="429"/>
      <c r="AX110" s="429"/>
      <c r="AY110" s="429"/>
      <c r="AZ110" s="429"/>
      <c r="BA110" s="429"/>
      <c r="BB110" s="429"/>
      <c r="BC110" s="429"/>
      <c r="BD110" s="429"/>
      <c r="BE110" s="429"/>
      <c r="BF110" s="429"/>
      <c r="BG110" s="429"/>
      <c r="BH110" s="429"/>
      <c r="BI110" s="429"/>
      <c r="BJ110" s="429"/>
      <c r="BK110" s="429"/>
      <c r="BL110" s="429"/>
      <c r="BM110" s="429"/>
      <c r="BN110" s="429"/>
      <c r="BO110" s="429"/>
      <c r="BP110" s="429"/>
      <c r="BQ110" s="429"/>
      <c r="BR110" s="429"/>
      <c r="BS110" s="429"/>
      <c r="BT110" s="429"/>
      <c r="BU110" s="429"/>
      <c r="BV110" s="429"/>
      <c r="BW110" s="429"/>
      <c r="BX110" s="429"/>
      <c r="BY110" s="429"/>
      <c r="BZ110" s="429"/>
      <c r="CA110" s="429"/>
      <c r="CB110" s="429"/>
      <c r="CC110" s="429"/>
      <c r="CD110" s="429"/>
      <c r="CE110" s="429"/>
      <c r="CF110" s="429"/>
      <c r="CG110" s="429"/>
      <c r="CH110" s="429"/>
      <c r="CI110" s="429"/>
      <c r="CJ110" s="429"/>
      <c r="CK110" s="429"/>
      <c r="CL110" s="429"/>
      <c r="CM110" s="429"/>
      <c r="CN110" s="429"/>
      <c r="CO110" s="429"/>
      <c r="CP110" s="429"/>
      <c r="CQ110" s="429"/>
      <c r="CR110" s="429"/>
      <c r="CS110" s="4"/>
      <c r="CT110" s="4"/>
      <c r="CU110" s="4"/>
      <c r="CV110" s="4"/>
      <c r="CW110" s="4"/>
      <c r="CX110" s="4"/>
      <c r="CY110" s="4"/>
      <c r="CZ110" s="4"/>
      <c r="DA110" s="4"/>
      <c r="DB110" s="4"/>
      <c r="DC110" s="4"/>
      <c r="DD110" s="4"/>
      <c r="DE110" s="4"/>
      <c r="DF110" s="4"/>
      <c r="DG110" s="4"/>
    </row>
    <row r="111" spans="1:111" s="3" customFormat="1" ht="30.9" customHeight="1" thickBot="1" x14ac:dyDescent="0.25">
      <c r="A111" s="4"/>
      <c r="B111" s="4"/>
      <c r="C111" s="4"/>
      <c r="E111" s="862" t="s">
        <v>208</v>
      </c>
      <c r="F111" s="863"/>
      <c r="G111" s="863"/>
      <c r="H111" s="863"/>
      <c r="I111" s="863"/>
      <c r="J111" s="863"/>
      <c r="K111" s="863"/>
      <c r="L111" s="863"/>
      <c r="M111" s="863"/>
      <c r="N111" s="863"/>
      <c r="O111" s="863"/>
      <c r="P111" s="863"/>
      <c r="Q111" s="863"/>
      <c r="R111" s="863"/>
      <c r="S111" s="863"/>
      <c r="T111" s="863"/>
      <c r="U111" s="863"/>
      <c r="V111" s="863"/>
      <c r="W111" s="863"/>
      <c r="X111" s="864"/>
      <c r="Y111" s="775"/>
      <c r="Z111" s="776"/>
      <c r="AA111" s="776"/>
      <c r="AB111" s="776"/>
      <c r="AC111" s="776"/>
      <c r="AD111" s="776"/>
      <c r="AE111" s="776"/>
      <c r="AF111" s="776"/>
      <c r="AG111" s="776"/>
      <c r="AH111" s="776"/>
      <c r="AI111" s="776"/>
      <c r="AJ111" s="776"/>
      <c r="AK111" s="776"/>
      <c r="AL111" s="776"/>
      <c r="AM111" s="776"/>
      <c r="AN111" s="776"/>
      <c r="AO111" s="776"/>
      <c r="AP111" s="777"/>
      <c r="AQ111" s="429"/>
      <c r="AR111" s="429"/>
      <c r="AS111" s="429"/>
      <c r="AT111" s="429"/>
      <c r="AU111" s="429"/>
      <c r="AV111" s="429"/>
      <c r="AW111" s="429"/>
      <c r="AX111" s="429"/>
      <c r="AY111" s="429"/>
      <c r="AZ111" s="429"/>
      <c r="BA111" s="429"/>
      <c r="BB111" s="429"/>
      <c r="BC111" s="429"/>
      <c r="BD111" s="429"/>
      <c r="BE111" s="429"/>
      <c r="BF111" s="429"/>
      <c r="BG111" s="429"/>
      <c r="BH111" s="429"/>
      <c r="BI111" s="429"/>
      <c r="BJ111" s="429"/>
      <c r="BK111" s="429"/>
      <c r="BL111" s="429"/>
      <c r="BM111" s="429"/>
      <c r="BN111" s="429"/>
      <c r="BO111" s="429"/>
      <c r="BP111" s="429"/>
      <c r="BQ111" s="429"/>
      <c r="BR111" s="429"/>
      <c r="BS111" s="429"/>
      <c r="BT111" s="429"/>
      <c r="BU111" s="429"/>
      <c r="BV111" s="429"/>
      <c r="BW111" s="429"/>
      <c r="BX111" s="429"/>
      <c r="BY111" s="429"/>
      <c r="BZ111" s="429"/>
      <c r="CA111" s="429"/>
      <c r="CB111" s="429"/>
      <c r="CC111" s="429"/>
      <c r="CD111" s="429"/>
      <c r="CE111" s="429"/>
      <c r="CF111" s="429"/>
      <c r="CG111" s="429"/>
      <c r="CH111" s="429"/>
      <c r="CI111" s="429"/>
      <c r="CJ111" s="429"/>
      <c r="CK111" s="429"/>
      <c r="CL111" s="429"/>
      <c r="CM111" s="429"/>
      <c r="CN111" s="429"/>
      <c r="CO111" s="429"/>
      <c r="CP111" s="429"/>
      <c r="CQ111" s="429"/>
      <c r="CR111" s="429"/>
      <c r="CS111" s="4"/>
      <c r="CT111" s="4"/>
      <c r="CU111" s="4"/>
      <c r="CV111" s="4"/>
      <c r="CW111" s="4"/>
      <c r="CX111" s="4"/>
      <c r="CY111" s="4"/>
      <c r="CZ111" s="4"/>
      <c r="DA111" s="4"/>
      <c r="DB111" s="4"/>
      <c r="DC111" s="4"/>
      <c r="DD111" s="4"/>
      <c r="DE111" s="4"/>
      <c r="DF111" s="4"/>
      <c r="DG111" s="4"/>
    </row>
    <row r="112" spans="1:111" s="3" customFormat="1" ht="30.9" customHeight="1" thickBot="1" x14ac:dyDescent="0.25">
      <c r="A112" s="4"/>
      <c r="B112" s="4"/>
      <c r="C112" s="4"/>
      <c r="E112" s="862" t="s">
        <v>337</v>
      </c>
      <c r="F112" s="863"/>
      <c r="G112" s="863"/>
      <c r="H112" s="863"/>
      <c r="I112" s="863"/>
      <c r="J112" s="863"/>
      <c r="K112" s="863"/>
      <c r="L112" s="863"/>
      <c r="M112" s="863"/>
      <c r="N112" s="863"/>
      <c r="O112" s="863"/>
      <c r="P112" s="863"/>
      <c r="Q112" s="863"/>
      <c r="R112" s="863"/>
      <c r="S112" s="863"/>
      <c r="T112" s="863"/>
      <c r="U112" s="863"/>
      <c r="V112" s="863"/>
      <c r="W112" s="863"/>
      <c r="X112" s="864"/>
      <c r="Y112" s="775"/>
      <c r="Z112" s="776"/>
      <c r="AA112" s="776"/>
      <c r="AB112" s="776"/>
      <c r="AC112" s="776"/>
      <c r="AD112" s="776"/>
      <c r="AE112" s="776"/>
      <c r="AF112" s="776"/>
      <c r="AG112" s="776"/>
      <c r="AH112" s="776"/>
      <c r="AI112" s="776"/>
      <c r="AJ112" s="776"/>
      <c r="AK112" s="776"/>
      <c r="AL112" s="776"/>
      <c r="AM112" s="776"/>
      <c r="AN112" s="776"/>
      <c r="AO112" s="776"/>
      <c r="AP112" s="777"/>
      <c r="AQ112" s="429"/>
      <c r="AR112" s="429"/>
      <c r="AS112" s="429"/>
      <c r="AT112" s="429"/>
      <c r="AU112" s="429"/>
      <c r="AV112" s="429"/>
      <c r="AW112" s="429"/>
      <c r="AX112" s="429"/>
      <c r="AY112" s="429"/>
      <c r="AZ112" s="429"/>
      <c r="BA112" s="429"/>
      <c r="BB112" s="429"/>
      <c r="BC112" s="429"/>
      <c r="BD112" s="429"/>
      <c r="BE112" s="429"/>
      <c r="BF112" s="429"/>
      <c r="BG112" s="429"/>
      <c r="BH112" s="429"/>
      <c r="BI112" s="429"/>
      <c r="BJ112" s="429"/>
      <c r="BK112" s="429"/>
      <c r="BL112" s="429"/>
      <c r="BM112" s="429"/>
      <c r="BN112" s="429"/>
      <c r="BO112" s="429"/>
      <c r="BP112" s="429"/>
      <c r="BQ112" s="429"/>
      <c r="BR112" s="429"/>
      <c r="BS112" s="429"/>
      <c r="BT112" s="429"/>
      <c r="BU112" s="429"/>
      <c r="BV112" s="429"/>
      <c r="BW112" s="429"/>
      <c r="BX112" s="429"/>
      <c r="BY112" s="429"/>
      <c r="BZ112" s="429"/>
      <c r="CA112" s="429"/>
      <c r="CB112" s="429"/>
      <c r="CC112" s="429"/>
      <c r="CD112" s="429"/>
      <c r="CE112" s="429"/>
      <c r="CF112" s="429"/>
      <c r="CG112" s="429"/>
      <c r="CH112" s="429"/>
      <c r="CI112" s="429"/>
      <c r="CJ112" s="429"/>
      <c r="CK112" s="429"/>
      <c r="CL112" s="429"/>
      <c r="CM112" s="429"/>
      <c r="CN112" s="429"/>
      <c r="CO112" s="429"/>
      <c r="CP112" s="429"/>
      <c r="CQ112" s="429"/>
      <c r="CR112" s="429"/>
      <c r="CS112" s="4"/>
      <c r="CT112" s="4"/>
      <c r="CU112" s="4"/>
      <c r="CV112" s="4"/>
      <c r="CW112" s="4"/>
      <c r="CX112" s="4"/>
      <c r="CY112" s="4"/>
      <c r="CZ112" s="4"/>
      <c r="DA112" s="4"/>
      <c r="DB112" s="4"/>
      <c r="DC112" s="4"/>
      <c r="DD112" s="4"/>
      <c r="DE112" s="4"/>
      <c r="DF112" s="4"/>
      <c r="DG112" s="4"/>
    </row>
    <row r="113" spans="1:111" s="3" customFormat="1" ht="30.9" customHeight="1" thickBot="1" x14ac:dyDescent="0.25">
      <c r="A113" s="4"/>
      <c r="B113" s="4"/>
      <c r="C113" s="4"/>
      <c r="E113" s="769" t="s">
        <v>209</v>
      </c>
      <c r="F113" s="770"/>
      <c r="G113" s="770"/>
      <c r="H113" s="770"/>
      <c r="I113" s="770"/>
      <c r="J113" s="770"/>
      <c r="K113" s="770"/>
      <c r="L113" s="770"/>
      <c r="M113" s="770"/>
      <c r="N113" s="770"/>
      <c r="O113" s="770"/>
      <c r="P113" s="770"/>
      <c r="Q113" s="770"/>
      <c r="R113" s="770"/>
      <c r="S113" s="770"/>
      <c r="T113" s="770"/>
      <c r="U113" s="770"/>
      <c r="V113" s="770"/>
      <c r="W113" s="770"/>
      <c r="X113" s="771"/>
      <c r="Y113" s="772"/>
      <c r="Z113" s="773"/>
      <c r="AA113" s="773"/>
      <c r="AB113" s="773"/>
      <c r="AC113" s="773"/>
      <c r="AD113" s="773"/>
      <c r="AE113" s="773"/>
      <c r="AF113" s="773"/>
      <c r="AG113" s="773"/>
      <c r="AH113" s="773"/>
      <c r="AI113" s="773"/>
      <c r="AJ113" s="773"/>
      <c r="AK113" s="773"/>
      <c r="AL113" s="773"/>
      <c r="AM113" s="773"/>
      <c r="AN113" s="773"/>
      <c r="AO113" s="773"/>
      <c r="AP113" s="774"/>
      <c r="AQ113" s="429"/>
      <c r="AR113" s="429"/>
      <c r="AS113" s="429"/>
      <c r="AT113" s="429"/>
      <c r="AU113" s="429"/>
      <c r="AV113" s="429"/>
      <c r="AW113" s="429"/>
      <c r="AX113" s="429"/>
      <c r="AY113" s="429"/>
      <c r="AZ113" s="429"/>
      <c r="BA113" s="429"/>
      <c r="BB113" s="429"/>
      <c r="BC113" s="429"/>
      <c r="BD113" s="429"/>
      <c r="BE113" s="429"/>
      <c r="BF113" s="429"/>
      <c r="BG113" s="429"/>
      <c r="BH113" s="429"/>
      <c r="BI113" s="430"/>
      <c r="BJ113" s="430"/>
      <c r="BK113" s="430"/>
      <c r="BL113" s="430"/>
      <c r="BM113" s="430"/>
      <c r="BN113" s="430"/>
      <c r="BO113" s="430"/>
      <c r="BP113" s="430"/>
      <c r="BQ113" s="430"/>
      <c r="BR113" s="430"/>
      <c r="BS113" s="430"/>
      <c r="BT113" s="430"/>
      <c r="BU113" s="430"/>
      <c r="BV113" s="430"/>
      <c r="BW113" s="430"/>
      <c r="BX113" s="430"/>
      <c r="BY113" s="430"/>
      <c r="BZ113" s="430"/>
      <c r="CA113" s="430"/>
      <c r="CB113" s="430"/>
      <c r="CC113" s="430"/>
      <c r="CD113" s="430"/>
      <c r="CE113" s="430"/>
      <c r="CF113" s="430"/>
      <c r="CG113" s="430"/>
      <c r="CH113" s="430"/>
      <c r="CI113" s="430"/>
      <c r="CJ113" s="430"/>
      <c r="CK113" s="430"/>
      <c r="CL113" s="430"/>
      <c r="CM113" s="430"/>
      <c r="CN113" s="430"/>
      <c r="CO113" s="430"/>
      <c r="CP113" s="430"/>
      <c r="CQ113" s="430"/>
      <c r="CR113" s="430"/>
      <c r="CS113" s="4"/>
      <c r="CT113" s="4"/>
      <c r="CU113" s="4"/>
      <c r="CV113" s="4"/>
      <c r="CW113" s="4"/>
      <c r="CX113" s="4"/>
      <c r="CY113" s="4"/>
      <c r="CZ113" s="4"/>
      <c r="DA113" s="4"/>
      <c r="DB113" s="4"/>
      <c r="DC113" s="4"/>
      <c r="DD113" s="4"/>
      <c r="DE113" s="4"/>
      <c r="DF113" s="4"/>
      <c r="DG113" s="4"/>
    </row>
    <row r="114" spans="1:111" ht="60" customHeight="1" thickTop="1" x14ac:dyDescent="0.2">
      <c r="BI114" s="1315" t="s">
        <v>334</v>
      </c>
      <c r="BJ114" s="1316"/>
      <c r="BK114" s="1316"/>
      <c r="BL114" s="1316"/>
      <c r="BM114" s="1316"/>
      <c r="BN114" s="1316"/>
      <c r="BO114" s="1316"/>
      <c r="BP114" s="1316"/>
      <c r="BQ114" s="1316"/>
      <c r="BR114" s="1316"/>
      <c r="BS114" s="1316"/>
      <c r="BT114" s="1316"/>
      <c r="BU114" s="1316"/>
      <c r="BV114" s="1316"/>
      <c r="BW114" s="1316"/>
      <c r="BX114" s="1316"/>
      <c r="BY114" s="1316"/>
      <c r="BZ114" s="1316"/>
      <c r="CA114" s="1353" t="str">
        <f>IF(CB66="","",CB66)</f>
        <v/>
      </c>
      <c r="CB114" s="1354"/>
      <c r="CC114" s="1354"/>
      <c r="CD114" s="1354"/>
      <c r="CE114" s="1354"/>
      <c r="CF114" s="1354"/>
      <c r="CG114" s="1354"/>
      <c r="CH114" s="1354"/>
      <c r="CI114" s="1354"/>
      <c r="CJ114" s="780"/>
      <c r="CK114" s="780"/>
      <c r="CL114" s="780"/>
      <c r="CM114" s="780"/>
      <c r="CN114" s="780"/>
      <c r="CO114" s="780"/>
      <c r="CP114" s="780"/>
      <c r="CQ114" s="780"/>
      <c r="CR114" s="781"/>
    </row>
    <row r="115" spans="1:111" ht="16.5" customHeight="1" x14ac:dyDescent="0.2">
      <c r="BZ115" s="4"/>
      <c r="CA115" s="4"/>
      <c r="CB115" s="4"/>
      <c r="CC115" s="4"/>
      <c r="CD115" s="4"/>
      <c r="CE115" s="4"/>
      <c r="CF115" s="4"/>
      <c r="CG115" s="4"/>
      <c r="CH115" s="586" t="str">
        <f>CH68</f>
        <v>20240229NK</v>
      </c>
      <c r="CI115" s="586"/>
      <c r="CJ115" s="586"/>
      <c r="CK115" s="586"/>
      <c r="CL115" s="586"/>
      <c r="CM115" s="586"/>
      <c r="CN115" s="586"/>
      <c r="CO115" s="586"/>
      <c r="CP115" s="586"/>
      <c r="CQ115" s="586"/>
      <c r="CR115" s="586"/>
    </row>
    <row r="116" spans="1:111" ht="16.5" customHeight="1" x14ac:dyDescent="0.2">
      <c r="BZ116" s="4"/>
      <c r="CA116" s="4"/>
      <c r="CB116" s="4"/>
      <c r="CC116" s="4"/>
      <c r="CD116" s="4"/>
      <c r="CE116" s="4"/>
      <c r="CF116" s="4"/>
      <c r="CG116" s="4"/>
      <c r="CH116" s="4"/>
      <c r="CI116" s="4"/>
      <c r="CJ116" s="4"/>
      <c r="CK116" s="4"/>
      <c r="CL116" s="4"/>
      <c r="CM116" s="4"/>
      <c r="CN116" s="4"/>
      <c r="CO116" s="4"/>
      <c r="CP116" s="4"/>
      <c r="CQ116" s="4"/>
      <c r="CR116" s="4"/>
    </row>
    <row r="117" spans="1:111" ht="9.75" customHeight="1" x14ac:dyDescent="0.2"/>
    <row r="118" spans="1:111" ht="24.75" customHeight="1" x14ac:dyDescent="0.2">
      <c r="E118" s="21"/>
      <c r="F118" s="21"/>
      <c r="G118" s="21"/>
      <c r="H118" s="21"/>
      <c r="I118" s="21"/>
      <c r="J118" s="21"/>
      <c r="K118" s="21"/>
      <c r="L118" s="7"/>
      <c r="M118" s="21"/>
      <c r="N118" s="21"/>
      <c r="O118" s="21"/>
      <c r="P118" s="21"/>
      <c r="Q118" s="21"/>
      <c r="R118" s="21"/>
      <c r="S118" s="21"/>
      <c r="T118" s="21"/>
      <c r="U118" s="21"/>
      <c r="V118" s="21"/>
      <c r="W118" s="21"/>
      <c r="X118" s="21"/>
      <c r="Y118" s="21"/>
      <c r="Z118" s="21"/>
      <c r="AA118" s="21"/>
      <c r="AB118" s="21"/>
      <c r="AC118" s="21"/>
      <c r="AD118" s="21"/>
      <c r="AE118" s="21"/>
      <c r="AH118" s="5" t="s">
        <v>341</v>
      </c>
      <c r="AI118" s="206"/>
      <c r="AJ118" s="206"/>
      <c r="AK118" s="206"/>
      <c r="AL118" s="206"/>
      <c r="AM118" s="206"/>
      <c r="AN118" s="206"/>
      <c r="AO118" s="206"/>
      <c r="AP118" s="206"/>
      <c r="AQ118" s="206"/>
      <c r="AR118" s="206"/>
      <c r="AS118" s="206"/>
      <c r="AT118" s="206"/>
      <c r="AU118" s="206"/>
      <c r="AV118" s="206"/>
      <c r="AW118" s="206"/>
      <c r="AX118" s="206"/>
      <c r="AY118" s="206"/>
      <c r="AZ118" s="206"/>
      <c r="BA118" s="206"/>
      <c r="BB118" s="206"/>
      <c r="BC118" s="206"/>
      <c r="BD118" s="206"/>
      <c r="BE118" s="206"/>
      <c r="BF118" s="206"/>
      <c r="BG118" s="206"/>
      <c r="BH118" s="206"/>
      <c r="BI118" s="206"/>
      <c r="BJ118" s="206"/>
      <c r="BK118" s="206"/>
      <c r="BL118" s="206"/>
      <c r="BM118" s="206"/>
      <c r="BN118" s="206"/>
      <c r="BO118" s="206"/>
      <c r="BP118" s="206"/>
      <c r="BQ118" s="206"/>
      <c r="BR118" s="206"/>
      <c r="BS118" s="21"/>
      <c r="BT118" s="21"/>
      <c r="BU118" s="21"/>
      <c r="BV118" s="21"/>
      <c r="BW118" s="1"/>
      <c r="BX118" s="1"/>
      <c r="BY118" s="1"/>
      <c r="BZ118" s="23"/>
      <c r="CA118" s="23"/>
      <c r="CB118" s="23"/>
    </row>
    <row r="119" spans="1:111" ht="24.75" customHeight="1" thickBot="1" x14ac:dyDescent="0.3">
      <c r="E119" s="17"/>
      <c r="F119" s="17"/>
      <c r="G119" s="17"/>
      <c r="H119" s="17"/>
      <c r="I119" s="17"/>
      <c r="J119" s="17"/>
      <c r="K119" s="17"/>
      <c r="L119" s="18"/>
      <c r="M119" s="17"/>
      <c r="N119" s="17"/>
      <c r="O119" s="17"/>
      <c r="P119" s="17"/>
      <c r="Q119" s="17"/>
      <c r="R119" s="17"/>
      <c r="S119" s="17"/>
      <c r="T119" s="17"/>
      <c r="U119" s="17"/>
      <c r="V119" s="17"/>
      <c r="W119" s="17"/>
      <c r="X119" s="17"/>
      <c r="Y119" s="17"/>
      <c r="Z119" s="17"/>
      <c r="AA119" s="17"/>
      <c r="AB119" s="17"/>
      <c r="AC119" s="17"/>
      <c r="AD119" s="17"/>
      <c r="AE119" s="17"/>
      <c r="AF119" s="19"/>
      <c r="AG119" s="19"/>
      <c r="AH119" s="783" t="s">
        <v>590</v>
      </c>
      <c r="AI119" s="784"/>
      <c r="AJ119" s="784"/>
      <c r="AK119" s="784"/>
      <c r="AL119" s="784"/>
      <c r="AM119" s="784"/>
      <c r="AN119" s="784"/>
      <c r="AO119" s="784"/>
      <c r="AP119" s="784"/>
      <c r="AQ119" s="784"/>
      <c r="AR119" s="784"/>
      <c r="AS119" s="784"/>
      <c r="AT119" s="784"/>
      <c r="AU119" s="784"/>
      <c r="AV119" s="784"/>
      <c r="AW119" s="784"/>
      <c r="AX119" s="784"/>
      <c r="AY119" s="784"/>
      <c r="AZ119" s="784"/>
      <c r="BA119" s="784"/>
      <c r="BB119" s="784"/>
      <c r="BC119" s="784"/>
      <c r="BD119" s="784"/>
      <c r="BE119" s="784"/>
      <c r="BF119" s="784"/>
      <c r="BG119" s="784"/>
      <c r="BH119" s="784"/>
      <c r="BI119" s="784"/>
      <c r="BJ119" s="784"/>
      <c r="BK119" s="784"/>
      <c r="BL119" s="784"/>
      <c r="BM119" s="784"/>
      <c r="BN119" s="784"/>
      <c r="BO119" s="784"/>
      <c r="BP119" s="784"/>
      <c r="BQ119" s="784"/>
      <c r="BR119" s="784"/>
      <c r="BS119" s="17"/>
      <c r="BT119" s="17"/>
      <c r="BU119" s="17"/>
      <c r="BV119" s="17"/>
      <c r="BW119" s="17"/>
      <c r="BX119" s="17"/>
      <c r="BY119" s="20"/>
      <c r="BZ119" s="1282" t="s">
        <v>235</v>
      </c>
      <c r="CA119" s="1282"/>
      <c r="CB119" s="1282"/>
      <c r="CC119" s="1282"/>
      <c r="CD119" s="1282"/>
      <c r="CE119" s="1282"/>
      <c r="CF119" s="1282"/>
      <c r="CG119" s="1282"/>
      <c r="CH119" s="1282"/>
      <c r="CI119" s="1282"/>
      <c r="CJ119" s="1282"/>
      <c r="CK119" s="1282"/>
      <c r="CL119" s="1282"/>
      <c r="CM119" s="1282"/>
      <c r="CN119" s="1282"/>
      <c r="CO119" s="1282"/>
      <c r="CP119" s="1282"/>
      <c r="CQ119" s="1282"/>
      <c r="CR119" s="1282"/>
    </row>
    <row r="120" spans="1:111" ht="24.75" customHeight="1" thickTop="1" x14ac:dyDescent="0.2">
      <c r="E120" s="970" t="s">
        <v>505</v>
      </c>
      <c r="F120" s="971"/>
      <c r="G120" s="971"/>
      <c r="H120" s="971"/>
      <c r="I120" s="971"/>
      <c r="J120" s="971"/>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1"/>
      <c r="AK120" s="971"/>
      <c r="AL120" s="971"/>
      <c r="AM120" s="971"/>
      <c r="AN120" s="971"/>
      <c r="AO120" s="971"/>
      <c r="AP120" s="972"/>
      <c r="AQ120" s="201"/>
      <c r="AR120" s="201"/>
      <c r="AS120" s="201"/>
      <c r="AT120" s="201"/>
      <c r="AU120" s="201"/>
      <c r="AV120" s="1275" t="str">
        <f ca="1">AV73</f>
        <v/>
      </c>
      <c r="AW120" s="1275"/>
      <c r="AX120" s="1275"/>
      <c r="AY120" s="1275"/>
      <c r="AZ120" s="1275"/>
      <c r="BA120" s="1275"/>
      <c r="BB120" s="1275"/>
      <c r="BC120" s="1275"/>
      <c r="BD120" s="1275"/>
      <c r="BE120" s="1275"/>
      <c r="BF120" s="1275"/>
      <c r="BG120" s="1275"/>
      <c r="BH120" s="1275"/>
      <c r="BI120" s="1275"/>
      <c r="BJ120" s="1275"/>
      <c r="BK120" s="1275"/>
      <c r="BL120" s="1275"/>
      <c r="BM120" s="1275"/>
      <c r="BN120" s="1275"/>
      <c r="BO120" s="1275"/>
      <c r="BP120" s="1275"/>
      <c r="BQ120" s="1275"/>
      <c r="BR120" s="1275"/>
      <c r="BS120" s="1275"/>
      <c r="BT120" s="1275"/>
      <c r="BU120" s="1275"/>
      <c r="BV120" s="17"/>
      <c r="BW120" s="17"/>
      <c r="BX120" s="17"/>
      <c r="BY120" s="20"/>
      <c r="BZ120" s="1283" t="s">
        <v>0</v>
      </c>
      <c r="CA120" s="1284"/>
      <c r="CB120" s="1284"/>
      <c r="CC120" s="1284"/>
      <c r="CD120" s="1284"/>
      <c r="CE120" s="1284"/>
      <c r="CF120" s="1284"/>
      <c r="CG120" s="1284"/>
      <c r="CH120" s="1284"/>
      <c r="CI120" s="1284"/>
      <c r="CJ120" s="1284"/>
      <c r="CK120" s="1284"/>
      <c r="CL120" s="1284"/>
      <c r="CM120" s="1284"/>
      <c r="CN120" s="1284"/>
      <c r="CO120" s="1284"/>
      <c r="CP120" s="1284"/>
      <c r="CQ120" s="1284"/>
      <c r="CR120" s="1285"/>
    </row>
    <row r="121" spans="1:111" ht="39" customHeight="1" x14ac:dyDescent="0.2">
      <c r="E121" s="978" t="str">
        <f>IF(L14="","",L14)</f>
        <v/>
      </c>
      <c r="F121" s="979"/>
      <c r="G121" s="979"/>
      <c r="H121" s="979"/>
      <c r="I121" s="979"/>
      <c r="J121" s="979"/>
      <c r="K121" s="979"/>
      <c r="L121" s="979"/>
      <c r="M121" s="979"/>
      <c r="N121" s="979"/>
      <c r="O121" s="979"/>
      <c r="P121" s="979"/>
      <c r="Q121" s="979"/>
      <c r="R121" s="979"/>
      <c r="S121" s="979"/>
      <c r="T121" s="979"/>
      <c r="U121" s="979"/>
      <c r="V121" s="979"/>
      <c r="W121" s="979"/>
      <c r="X121" s="979"/>
      <c r="Y121" s="979"/>
      <c r="Z121" s="979"/>
      <c r="AA121" s="979"/>
      <c r="AB121" s="979"/>
      <c r="AC121" s="979"/>
      <c r="AD121" s="979"/>
      <c r="AE121" s="979"/>
      <c r="AF121" s="979"/>
      <c r="AG121" s="979"/>
      <c r="AH121" s="979"/>
      <c r="AI121" s="979"/>
      <c r="AJ121" s="979"/>
      <c r="AK121" s="979"/>
      <c r="AL121" s="979"/>
      <c r="AM121" s="979"/>
      <c r="AN121" s="979"/>
      <c r="AO121" s="979"/>
      <c r="AP121" s="980"/>
      <c r="AQ121" s="49"/>
      <c r="AR121" s="49"/>
      <c r="AS121" s="49"/>
      <c r="AT121" s="49"/>
      <c r="AU121" s="49"/>
      <c r="AV121" s="1275"/>
      <c r="AW121" s="1275"/>
      <c r="AX121" s="1275"/>
      <c r="AY121" s="1275"/>
      <c r="AZ121" s="1275"/>
      <c r="BA121" s="1275"/>
      <c r="BB121" s="1275"/>
      <c r="BC121" s="1275"/>
      <c r="BD121" s="1275"/>
      <c r="BE121" s="1275"/>
      <c r="BF121" s="1275"/>
      <c r="BG121" s="1275"/>
      <c r="BH121" s="1275"/>
      <c r="BI121" s="1275"/>
      <c r="BJ121" s="1275"/>
      <c r="BK121" s="1275"/>
      <c r="BL121" s="1275"/>
      <c r="BM121" s="1275"/>
      <c r="BN121" s="1275"/>
      <c r="BO121" s="1275"/>
      <c r="BP121" s="1275"/>
      <c r="BQ121" s="1275"/>
      <c r="BR121" s="1275"/>
      <c r="BS121" s="1275"/>
      <c r="BT121" s="1275"/>
      <c r="BU121" s="1275"/>
      <c r="BZ121" s="1286"/>
      <c r="CA121" s="1287"/>
      <c r="CB121" s="1287"/>
      <c r="CC121" s="1287"/>
      <c r="CD121" s="1287"/>
      <c r="CE121" s="1287"/>
      <c r="CF121" s="1287"/>
      <c r="CG121" s="1287"/>
      <c r="CH121" s="1287"/>
      <c r="CI121" s="1287"/>
      <c r="CJ121" s="1287"/>
      <c r="CK121" s="1287"/>
      <c r="CL121" s="1287"/>
      <c r="CM121" s="1287"/>
      <c r="CN121" s="1287"/>
      <c r="CO121" s="1287"/>
      <c r="CP121" s="1287"/>
      <c r="CQ121" s="1287"/>
      <c r="CR121" s="1288"/>
    </row>
    <row r="122" spans="1:111" ht="15" customHeight="1" thickBot="1" x14ac:dyDescent="0.25">
      <c r="E122" s="981"/>
      <c r="F122" s="982"/>
      <c r="G122" s="982"/>
      <c r="H122" s="982"/>
      <c r="I122" s="982"/>
      <c r="J122" s="982"/>
      <c r="K122" s="982"/>
      <c r="L122" s="982"/>
      <c r="M122" s="982"/>
      <c r="N122" s="982"/>
      <c r="O122" s="982"/>
      <c r="P122" s="982"/>
      <c r="Q122" s="982"/>
      <c r="R122" s="982"/>
      <c r="S122" s="982"/>
      <c r="T122" s="982"/>
      <c r="U122" s="982"/>
      <c r="V122" s="982"/>
      <c r="W122" s="982"/>
      <c r="X122" s="982"/>
      <c r="Y122" s="982"/>
      <c r="Z122" s="982"/>
      <c r="AA122" s="982"/>
      <c r="AB122" s="982"/>
      <c r="AC122" s="982"/>
      <c r="AD122" s="982"/>
      <c r="AE122" s="982"/>
      <c r="AF122" s="982"/>
      <c r="AG122" s="982"/>
      <c r="AH122" s="982"/>
      <c r="AI122" s="982"/>
      <c r="AJ122" s="982"/>
      <c r="AK122" s="982"/>
      <c r="AL122" s="982"/>
      <c r="AM122" s="982"/>
      <c r="AN122" s="982"/>
      <c r="AO122" s="982"/>
      <c r="AP122" s="983"/>
      <c r="AQ122" s="49"/>
      <c r="AR122" s="49"/>
      <c r="AS122" s="49"/>
      <c r="AT122" s="49"/>
      <c r="AU122" s="49"/>
      <c r="AV122" s="1275"/>
      <c r="AW122" s="1275"/>
      <c r="AX122" s="1275"/>
      <c r="AY122" s="1275"/>
      <c r="AZ122" s="1275"/>
      <c r="BA122" s="1275"/>
      <c r="BB122" s="1275"/>
      <c r="BC122" s="1275"/>
      <c r="BD122" s="1275"/>
      <c r="BE122" s="1275"/>
      <c r="BF122" s="1275"/>
      <c r="BG122" s="1275"/>
      <c r="BH122" s="1275"/>
      <c r="BI122" s="1275"/>
      <c r="BJ122" s="1275"/>
      <c r="BK122" s="1275"/>
      <c r="BL122" s="1275"/>
      <c r="BM122" s="1275"/>
      <c r="BN122" s="1275"/>
      <c r="BO122" s="1275"/>
      <c r="BP122" s="1275"/>
      <c r="BQ122" s="1275"/>
      <c r="BR122" s="1275"/>
      <c r="BS122" s="1275"/>
      <c r="BT122" s="1275"/>
      <c r="BU122" s="1275"/>
    </row>
    <row r="123" spans="1:111" ht="15" customHeight="1" thickTop="1" thickBot="1" x14ac:dyDescent="0.25">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BI123" s="782" t="str">
        <f ca="1">CONCATENATE("（",作業２!$C$52,作業２!$C$47,"年4月1日～",作業２!$C$56,作業２!$C$49,"年3月31日　単位：円）")</f>
        <v>（令和5年4月1日～令和6年3月31日　単位：円）</v>
      </c>
      <c r="BJ123" s="782"/>
      <c r="BK123" s="782"/>
      <c r="BL123" s="782"/>
      <c r="BM123" s="782"/>
      <c r="BN123" s="782"/>
      <c r="BO123" s="782"/>
      <c r="BP123" s="782"/>
      <c r="BQ123" s="782"/>
      <c r="BR123" s="782"/>
      <c r="BS123" s="782"/>
      <c r="BT123" s="782"/>
      <c r="BU123" s="782"/>
      <c r="BV123" s="782"/>
      <c r="BW123" s="782"/>
      <c r="BX123" s="782"/>
      <c r="BY123" s="782"/>
      <c r="BZ123" s="782"/>
      <c r="CA123" s="782"/>
      <c r="CB123" s="782"/>
      <c r="CC123" s="782"/>
      <c r="CD123" s="782"/>
      <c r="CE123" s="782"/>
      <c r="CF123" s="782"/>
      <c r="CG123" s="782"/>
      <c r="CH123" s="782"/>
      <c r="CI123" s="782"/>
      <c r="CJ123" s="782"/>
      <c r="CK123" s="782"/>
      <c r="CL123" s="782"/>
      <c r="CM123" s="782"/>
      <c r="CN123" s="782"/>
      <c r="CO123" s="782"/>
      <c r="CP123" s="782"/>
      <c r="CQ123" s="782"/>
      <c r="CR123" s="782"/>
    </row>
    <row r="124" spans="1:111" s="3" customFormat="1" ht="18" customHeight="1" thickTop="1" x14ac:dyDescent="0.2">
      <c r="A124" s="4"/>
      <c r="B124" s="4"/>
      <c r="C124" s="4"/>
      <c r="E124" s="865" t="s">
        <v>153</v>
      </c>
      <c r="F124" s="866"/>
      <c r="G124" s="866"/>
      <c r="H124" s="866"/>
      <c r="I124" s="866"/>
      <c r="J124" s="866"/>
      <c r="K124" s="866"/>
      <c r="L124" s="866"/>
      <c r="M124" s="866"/>
      <c r="N124" s="866"/>
      <c r="O124" s="866"/>
      <c r="P124" s="866"/>
      <c r="Q124" s="866"/>
      <c r="R124" s="866"/>
      <c r="S124" s="866"/>
      <c r="T124" s="866"/>
      <c r="U124" s="866"/>
      <c r="V124" s="866"/>
      <c r="W124" s="866"/>
      <c r="X124" s="867"/>
      <c r="Y124" s="694" t="s">
        <v>181</v>
      </c>
      <c r="Z124" s="695"/>
      <c r="AA124" s="695"/>
      <c r="AB124" s="695"/>
      <c r="AC124" s="695"/>
      <c r="AD124" s="695"/>
      <c r="AE124" s="695"/>
      <c r="AF124" s="695"/>
      <c r="AG124" s="695"/>
      <c r="AH124" s="695"/>
      <c r="AI124" s="695"/>
      <c r="AJ124" s="695"/>
      <c r="AK124" s="695"/>
      <c r="AL124" s="695"/>
      <c r="AM124" s="695"/>
      <c r="AN124" s="695"/>
      <c r="AO124" s="695"/>
      <c r="AP124" s="696"/>
      <c r="AQ124" s="700"/>
      <c r="AR124" s="701"/>
      <c r="AS124" s="701"/>
      <c r="AT124" s="701"/>
      <c r="AU124" s="701"/>
      <c r="AV124" s="701"/>
      <c r="AW124" s="701"/>
      <c r="AX124" s="701"/>
      <c r="AY124" s="701"/>
      <c r="AZ124" s="701"/>
      <c r="BA124" s="701"/>
      <c r="BB124" s="701"/>
      <c r="BC124" s="701"/>
      <c r="BD124" s="701"/>
      <c r="BE124" s="701"/>
      <c r="BF124" s="701"/>
      <c r="BG124" s="701"/>
      <c r="BH124" s="702"/>
      <c r="BI124" s="706" t="s">
        <v>180</v>
      </c>
      <c r="BJ124" s="707"/>
      <c r="BK124" s="707"/>
      <c r="BL124" s="707"/>
      <c r="BM124" s="707"/>
      <c r="BN124" s="707"/>
      <c r="BO124" s="707"/>
      <c r="BP124" s="707"/>
      <c r="BQ124" s="707"/>
      <c r="BR124" s="707"/>
      <c r="BS124" s="707"/>
      <c r="BT124" s="707"/>
      <c r="BU124" s="707"/>
      <c r="BV124" s="707"/>
      <c r="BW124" s="707"/>
      <c r="BX124" s="707"/>
      <c r="BY124" s="707"/>
      <c r="BZ124" s="708"/>
      <c r="CA124" s="709"/>
      <c r="CB124" s="710"/>
      <c r="CC124" s="710"/>
      <c r="CD124" s="710"/>
      <c r="CE124" s="710"/>
      <c r="CF124" s="710"/>
      <c r="CG124" s="710"/>
      <c r="CH124" s="710"/>
      <c r="CI124" s="710"/>
      <c r="CJ124" s="710"/>
      <c r="CK124" s="710"/>
      <c r="CL124" s="710"/>
      <c r="CM124" s="710"/>
      <c r="CN124" s="710"/>
      <c r="CO124" s="710"/>
      <c r="CP124" s="710"/>
      <c r="CQ124" s="710"/>
      <c r="CR124" s="711"/>
      <c r="CS124" s="4"/>
      <c r="CT124" s="4"/>
      <c r="CU124" s="4"/>
      <c r="CV124" s="4"/>
      <c r="CW124" s="4"/>
      <c r="CX124" s="4"/>
      <c r="CY124" s="4"/>
      <c r="CZ124" s="4"/>
      <c r="DA124" s="4"/>
      <c r="DB124" s="4"/>
      <c r="DC124" s="4"/>
      <c r="DD124" s="4"/>
      <c r="DE124" s="4"/>
      <c r="DF124" s="4"/>
      <c r="DG124" s="4"/>
    </row>
    <row r="125" spans="1:111" s="3" customFormat="1" ht="18" customHeight="1" x14ac:dyDescent="0.2">
      <c r="A125" s="4"/>
      <c r="B125" s="4"/>
      <c r="C125" s="4"/>
      <c r="E125" s="868"/>
      <c r="F125" s="869"/>
      <c r="G125" s="869"/>
      <c r="H125" s="869"/>
      <c r="I125" s="869"/>
      <c r="J125" s="869"/>
      <c r="K125" s="869"/>
      <c r="L125" s="869"/>
      <c r="M125" s="869"/>
      <c r="N125" s="869"/>
      <c r="O125" s="869"/>
      <c r="P125" s="869"/>
      <c r="Q125" s="869"/>
      <c r="R125" s="869"/>
      <c r="S125" s="869"/>
      <c r="T125" s="869"/>
      <c r="U125" s="869"/>
      <c r="V125" s="869"/>
      <c r="W125" s="869"/>
      <c r="X125" s="870"/>
      <c r="Y125" s="697"/>
      <c r="Z125" s="698"/>
      <c r="AA125" s="698"/>
      <c r="AB125" s="698"/>
      <c r="AC125" s="698"/>
      <c r="AD125" s="698"/>
      <c r="AE125" s="698"/>
      <c r="AF125" s="698"/>
      <c r="AG125" s="698"/>
      <c r="AH125" s="698"/>
      <c r="AI125" s="698"/>
      <c r="AJ125" s="698"/>
      <c r="AK125" s="698"/>
      <c r="AL125" s="698"/>
      <c r="AM125" s="698"/>
      <c r="AN125" s="698"/>
      <c r="AO125" s="698"/>
      <c r="AP125" s="699"/>
      <c r="AQ125" s="703"/>
      <c r="AR125" s="704"/>
      <c r="AS125" s="704"/>
      <c r="AT125" s="704"/>
      <c r="AU125" s="704"/>
      <c r="AV125" s="704"/>
      <c r="AW125" s="704"/>
      <c r="AX125" s="704"/>
      <c r="AY125" s="704"/>
      <c r="AZ125" s="704"/>
      <c r="BA125" s="704"/>
      <c r="BB125" s="704"/>
      <c r="BC125" s="704"/>
      <c r="BD125" s="704"/>
      <c r="BE125" s="704"/>
      <c r="BF125" s="704"/>
      <c r="BG125" s="704"/>
      <c r="BH125" s="705"/>
      <c r="BI125" s="712" t="str">
        <f>IF(L22="","",L22)</f>
        <v/>
      </c>
      <c r="BJ125" s="713"/>
      <c r="BK125" s="713"/>
      <c r="BL125" s="713"/>
      <c r="BM125" s="713"/>
      <c r="BN125" s="713"/>
      <c r="BO125" s="713"/>
      <c r="BP125" s="713"/>
      <c r="BQ125" s="713"/>
      <c r="BR125" s="713"/>
      <c r="BS125" s="713"/>
      <c r="BT125" s="713"/>
      <c r="BU125" s="713"/>
      <c r="BV125" s="713"/>
      <c r="BW125" s="713"/>
      <c r="BX125" s="713"/>
      <c r="BY125" s="713"/>
      <c r="BZ125" s="714"/>
      <c r="CA125" s="718"/>
      <c r="CB125" s="719"/>
      <c r="CC125" s="719"/>
      <c r="CD125" s="719"/>
      <c r="CE125" s="719"/>
      <c r="CF125" s="719"/>
      <c r="CG125" s="719"/>
      <c r="CH125" s="719"/>
      <c r="CI125" s="719"/>
      <c r="CJ125" s="719"/>
      <c r="CK125" s="719"/>
      <c r="CL125" s="719"/>
      <c r="CM125" s="719"/>
      <c r="CN125" s="719"/>
      <c r="CO125" s="719"/>
      <c r="CP125" s="719"/>
      <c r="CQ125" s="719"/>
      <c r="CR125" s="720"/>
      <c r="CS125" s="4"/>
      <c r="CT125" s="4"/>
      <c r="CU125" s="4"/>
      <c r="CV125" s="4"/>
      <c r="CW125" s="4"/>
      <c r="CX125" s="4"/>
      <c r="CY125" s="4"/>
      <c r="CZ125" s="4"/>
      <c r="DA125" s="4"/>
      <c r="DB125" s="4"/>
      <c r="DC125" s="4"/>
      <c r="DD125" s="4"/>
      <c r="DE125" s="4"/>
      <c r="DF125" s="4"/>
      <c r="DG125" s="4"/>
    </row>
    <row r="126" spans="1:111" s="3" customFormat="1" ht="36" customHeight="1" thickBot="1" x14ac:dyDescent="0.25">
      <c r="A126" s="4"/>
      <c r="B126" s="4"/>
      <c r="C126" s="4"/>
      <c r="E126" s="871"/>
      <c r="F126" s="872"/>
      <c r="G126" s="872"/>
      <c r="H126" s="872"/>
      <c r="I126" s="872"/>
      <c r="J126" s="872"/>
      <c r="K126" s="872"/>
      <c r="L126" s="872"/>
      <c r="M126" s="872"/>
      <c r="N126" s="872"/>
      <c r="O126" s="872"/>
      <c r="P126" s="872"/>
      <c r="Q126" s="872"/>
      <c r="R126" s="872"/>
      <c r="S126" s="872"/>
      <c r="T126" s="872"/>
      <c r="U126" s="872"/>
      <c r="V126" s="872"/>
      <c r="W126" s="872"/>
      <c r="X126" s="873"/>
      <c r="Y126" s="724" t="s">
        <v>179</v>
      </c>
      <c r="Z126" s="725"/>
      <c r="AA126" s="725"/>
      <c r="AB126" s="725"/>
      <c r="AC126" s="725"/>
      <c r="AD126" s="725"/>
      <c r="AE126" s="725"/>
      <c r="AF126" s="725"/>
      <c r="AG126" s="725"/>
      <c r="AH126" s="725"/>
      <c r="AI126" s="725"/>
      <c r="AJ126" s="725"/>
      <c r="AK126" s="725"/>
      <c r="AL126" s="725"/>
      <c r="AM126" s="725"/>
      <c r="AN126" s="725"/>
      <c r="AO126" s="725"/>
      <c r="AP126" s="726"/>
      <c r="AQ126" s="967"/>
      <c r="AR126" s="968"/>
      <c r="AS126" s="968"/>
      <c r="AT126" s="968"/>
      <c r="AU126" s="968"/>
      <c r="AV126" s="968"/>
      <c r="AW126" s="968"/>
      <c r="AX126" s="968"/>
      <c r="AY126" s="968"/>
      <c r="AZ126" s="968"/>
      <c r="BA126" s="968"/>
      <c r="BB126" s="968"/>
      <c r="BC126" s="968"/>
      <c r="BD126" s="968"/>
      <c r="BE126" s="968"/>
      <c r="BF126" s="968"/>
      <c r="BG126" s="968"/>
      <c r="BH126" s="969"/>
      <c r="BI126" s="715"/>
      <c r="BJ126" s="716"/>
      <c r="BK126" s="716"/>
      <c r="BL126" s="716"/>
      <c r="BM126" s="716"/>
      <c r="BN126" s="716"/>
      <c r="BO126" s="716"/>
      <c r="BP126" s="716"/>
      <c r="BQ126" s="716"/>
      <c r="BR126" s="716"/>
      <c r="BS126" s="716"/>
      <c r="BT126" s="716"/>
      <c r="BU126" s="716"/>
      <c r="BV126" s="716"/>
      <c r="BW126" s="716"/>
      <c r="BX126" s="716"/>
      <c r="BY126" s="716"/>
      <c r="BZ126" s="717"/>
      <c r="CA126" s="721"/>
      <c r="CB126" s="722"/>
      <c r="CC126" s="722"/>
      <c r="CD126" s="722"/>
      <c r="CE126" s="722"/>
      <c r="CF126" s="722"/>
      <c r="CG126" s="722"/>
      <c r="CH126" s="722"/>
      <c r="CI126" s="722"/>
      <c r="CJ126" s="722"/>
      <c r="CK126" s="722"/>
      <c r="CL126" s="722"/>
      <c r="CM126" s="722"/>
      <c r="CN126" s="722"/>
      <c r="CO126" s="722"/>
      <c r="CP126" s="722"/>
      <c r="CQ126" s="722"/>
      <c r="CR126" s="723"/>
      <c r="CS126" s="4"/>
      <c r="CT126" s="4"/>
      <c r="CU126" s="4"/>
      <c r="CV126" s="4"/>
      <c r="CW126" s="4"/>
      <c r="CX126" s="4"/>
      <c r="CY126" s="4"/>
      <c r="CZ126" s="4"/>
      <c r="DA126" s="4"/>
      <c r="DB126" s="4"/>
      <c r="DC126" s="4"/>
      <c r="DD126" s="4"/>
      <c r="DE126" s="4"/>
      <c r="DF126" s="4"/>
      <c r="DG126" s="4"/>
    </row>
    <row r="127" spans="1:111" s="3" customFormat="1" ht="39.9" customHeight="1" x14ac:dyDescent="0.2">
      <c r="A127" s="4"/>
      <c r="B127" s="4"/>
      <c r="C127" s="4"/>
      <c r="E127" s="856" t="s">
        <v>154</v>
      </c>
      <c r="F127" s="857"/>
      <c r="G127" s="857"/>
      <c r="H127" s="857"/>
      <c r="I127" s="857"/>
      <c r="J127" s="857"/>
      <c r="K127" s="857"/>
      <c r="L127" s="857"/>
      <c r="M127" s="857"/>
      <c r="N127" s="857"/>
      <c r="O127" s="857"/>
      <c r="P127" s="857"/>
      <c r="Q127" s="857"/>
      <c r="R127" s="857"/>
      <c r="S127" s="857"/>
      <c r="T127" s="857"/>
      <c r="U127" s="857"/>
      <c r="V127" s="857"/>
      <c r="W127" s="857"/>
      <c r="X127" s="858"/>
      <c r="Y127" s="960" t="str">
        <f>IF(BI127="","",BI127)</f>
        <v/>
      </c>
      <c r="Z127" s="961"/>
      <c r="AA127" s="961"/>
      <c r="AB127" s="961"/>
      <c r="AC127" s="961"/>
      <c r="AD127" s="961"/>
      <c r="AE127" s="961"/>
      <c r="AF127" s="961"/>
      <c r="AG127" s="961"/>
      <c r="AH127" s="961"/>
      <c r="AI127" s="961"/>
      <c r="AJ127" s="961"/>
      <c r="AK127" s="961"/>
      <c r="AL127" s="961"/>
      <c r="AM127" s="961"/>
      <c r="AN127" s="961"/>
      <c r="AO127" s="961"/>
      <c r="AP127" s="962"/>
      <c r="AQ127" s="963"/>
      <c r="AR127" s="964"/>
      <c r="AS127" s="964"/>
      <c r="AT127" s="964"/>
      <c r="AU127" s="964"/>
      <c r="AV127" s="964"/>
      <c r="AW127" s="964"/>
      <c r="AX127" s="964"/>
      <c r="AY127" s="964"/>
      <c r="AZ127" s="964"/>
      <c r="BA127" s="964"/>
      <c r="BB127" s="964"/>
      <c r="BC127" s="964"/>
      <c r="BD127" s="964"/>
      <c r="BE127" s="964"/>
      <c r="BF127" s="964"/>
      <c r="BG127" s="964"/>
      <c r="BH127" s="965"/>
      <c r="BI127" s="960" t="str">
        <f>IF(CS132+CS136+CS137=0,"",CS132+CS136+CS137)</f>
        <v/>
      </c>
      <c r="BJ127" s="961"/>
      <c r="BK127" s="961"/>
      <c r="BL127" s="961"/>
      <c r="BM127" s="961"/>
      <c r="BN127" s="961"/>
      <c r="BO127" s="961"/>
      <c r="BP127" s="961"/>
      <c r="BQ127" s="961"/>
      <c r="BR127" s="961"/>
      <c r="BS127" s="961"/>
      <c r="BT127" s="961"/>
      <c r="BU127" s="961"/>
      <c r="BV127" s="961"/>
      <c r="BW127" s="961"/>
      <c r="BX127" s="961"/>
      <c r="BY127" s="961"/>
      <c r="BZ127" s="962"/>
      <c r="CA127" s="963"/>
      <c r="CB127" s="964"/>
      <c r="CC127" s="964"/>
      <c r="CD127" s="964"/>
      <c r="CE127" s="964"/>
      <c r="CF127" s="964"/>
      <c r="CG127" s="964"/>
      <c r="CH127" s="964"/>
      <c r="CI127" s="964"/>
      <c r="CJ127" s="964"/>
      <c r="CK127" s="964"/>
      <c r="CL127" s="964"/>
      <c r="CM127" s="964"/>
      <c r="CN127" s="964"/>
      <c r="CO127" s="964"/>
      <c r="CP127" s="964"/>
      <c r="CQ127" s="964"/>
      <c r="CR127" s="966"/>
      <c r="CS127" s="4"/>
      <c r="CT127" s="4"/>
      <c r="CU127" s="4"/>
      <c r="CV127" s="4"/>
      <c r="CW127" s="4"/>
      <c r="CX127" s="4"/>
      <c r="CY127" s="4"/>
      <c r="CZ127" s="4"/>
      <c r="DA127" s="4"/>
      <c r="DB127" s="4"/>
      <c r="DC127" s="4"/>
      <c r="DD127" s="4"/>
      <c r="DE127" s="4"/>
      <c r="DF127" s="4"/>
      <c r="DG127" s="4"/>
    </row>
    <row r="128" spans="1:111" s="3" customFormat="1" ht="35.1" customHeight="1" x14ac:dyDescent="0.2">
      <c r="A128" s="4"/>
      <c r="B128" s="4"/>
      <c r="C128" s="4"/>
      <c r="E128" s="892" t="s">
        <v>212</v>
      </c>
      <c r="F128" s="875"/>
      <c r="G128" s="876"/>
      <c r="H128" s="932" t="s">
        <v>214</v>
      </c>
      <c r="I128" s="933"/>
      <c r="J128" s="933"/>
      <c r="K128" s="933"/>
      <c r="L128" s="933"/>
      <c r="M128" s="933"/>
      <c r="N128" s="933"/>
      <c r="O128" s="933"/>
      <c r="P128" s="933"/>
      <c r="Q128" s="933"/>
      <c r="R128" s="933"/>
      <c r="S128" s="933"/>
      <c r="T128" s="933"/>
      <c r="U128" s="933"/>
      <c r="V128" s="933"/>
      <c r="W128" s="933"/>
      <c r="X128" s="934"/>
      <c r="Y128" s="897"/>
      <c r="Z128" s="897"/>
      <c r="AA128" s="897"/>
      <c r="AB128" s="897"/>
      <c r="AC128" s="897"/>
      <c r="AD128" s="897"/>
      <c r="AE128" s="897"/>
      <c r="AF128" s="897"/>
      <c r="AG128" s="897"/>
      <c r="AH128" s="897"/>
      <c r="AI128" s="897"/>
      <c r="AJ128" s="897"/>
      <c r="AK128" s="897"/>
      <c r="AL128" s="897"/>
      <c r="AM128" s="897"/>
      <c r="AN128" s="897"/>
      <c r="AO128" s="897"/>
      <c r="AP128" s="897"/>
      <c r="AQ128" s="948"/>
      <c r="AR128" s="948"/>
      <c r="AS128" s="948"/>
      <c r="AT128" s="948"/>
      <c r="AU128" s="948"/>
      <c r="AV128" s="948"/>
      <c r="AW128" s="948"/>
      <c r="AX128" s="948"/>
      <c r="AY128" s="948"/>
      <c r="AZ128" s="948"/>
      <c r="BA128" s="948"/>
      <c r="BB128" s="948"/>
      <c r="BC128" s="948"/>
      <c r="BD128" s="948"/>
      <c r="BE128" s="948"/>
      <c r="BF128" s="948"/>
      <c r="BG128" s="948"/>
      <c r="BH128" s="948"/>
      <c r="BI128" s="897"/>
      <c r="BJ128" s="897"/>
      <c r="BK128" s="897"/>
      <c r="BL128" s="897"/>
      <c r="BM128" s="897"/>
      <c r="BN128" s="897"/>
      <c r="BO128" s="897"/>
      <c r="BP128" s="897"/>
      <c r="BQ128" s="897"/>
      <c r="BR128" s="897"/>
      <c r="BS128" s="897"/>
      <c r="BT128" s="897"/>
      <c r="BU128" s="897"/>
      <c r="BV128" s="897"/>
      <c r="BW128" s="897"/>
      <c r="BX128" s="897"/>
      <c r="BY128" s="897"/>
      <c r="BZ128" s="897"/>
      <c r="CA128" s="949"/>
      <c r="CB128" s="949"/>
      <c r="CC128" s="949"/>
      <c r="CD128" s="949"/>
      <c r="CE128" s="949"/>
      <c r="CF128" s="949"/>
      <c r="CG128" s="949"/>
      <c r="CH128" s="949"/>
      <c r="CI128" s="949"/>
      <c r="CJ128" s="949"/>
      <c r="CK128" s="949"/>
      <c r="CL128" s="949"/>
      <c r="CM128" s="949"/>
      <c r="CN128" s="949"/>
      <c r="CO128" s="949"/>
      <c r="CP128" s="949"/>
      <c r="CQ128" s="949"/>
      <c r="CR128" s="950"/>
      <c r="CS128" s="4"/>
      <c r="CT128" s="4"/>
      <c r="CU128" s="4"/>
      <c r="CV128" s="4"/>
      <c r="CW128" s="4"/>
      <c r="CX128" s="4"/>
      <c r="CY128" s="4"/>
      <c r="CZ128" s="4"/>
      <c r="DA128" s="4"/>
      <c r="DB128" s="4"/>
      <c r="DC128" s="4"/>
      <c r="DD128" s="4"/>
      <c r="DE128" s="4"/>
      <c r="DF128" s="4"/>
      <c r="DG128" s="4"/>
    </row>
    <row r="129" spans="1:111" s="3" customFormat="1" ht="32.1" customHeight="1" x14ac:dyDescent="0.2">
      <c r="A129" s="4"/>
      <c r="B129" s="4"/>
      <c r="C129" s="4"/>
      <c r="E129" s="893"/>
      <c r="F129" s="878"/>
      <c r="G129" s="879"/>
      <c r="H129" s="874" t="s">
        <v>212</v>
      </c>
      <c r="I129" s="875"/>
      <c r="J129" s="876"/>
      <c r="K129" s="883" t="s">
        <v>155</v>
      </c>
      <c r="L129" s="884"/>
      <c r="M129" s="884"/>
      <c r="N129" s="884"/>
      <c r="O129" s="884"/>
      <c r="P129" s="884"/>
      <c r="Q129" s="884"/>
      <c r="R129" s="884"/>
      <c r="S129" s="884"/>
      <c r="T129" s="884"/>
      <c r="U129" s="884"/>
      <c r="V129" s="884"/>
      <c r="W129" s="884"/>
      <c r="X129" s="885"/>
      <c r="Y129" s="920"/>
      <c r="Z129" s="920"/>
      <c r="AA129" s="920"/>
      <c r="AB129" s="920"/>
      <c r="AC129" s="920"/>
      <c r="AD129" s="920"/>
      <c r="AE129" s="920"/>
      <c r="AF129" s="920"/>
      <c r="AG129" s="920"/>
      <c r="AH129" s="920"/>
      <c r="AI129" s="920"/>
      <c r="AJ129" s="920"/>
      <c r="AK129" s="920"/>
      <c r="AL129" s="920"/>
      <c r="AM129" s="920"/>
      <c r="AN129" s="920"/>
      <c r="AO129" s="920"/>
      <c r="AP129" s="920"/>
      <c r="AQ129" s="901"/>
      <c r="AR129" s="901"/>
      <c r="AS129" s="901"/>
      <c r="AT129" s="901"/>
      <c r="AU129" s="901"/>
      <c r="AV129" s="901"/>
      <c r="AW129" s="901"/>
      <c r="AX129" s="901"/>
      <c r="AY129" s="901"/>
      <c r="AZ129" s="901"/>
      <c r="BA129" s="901"/>
      <c r="BB129" s="901"/>
      <c r="BC129" s="901"/>
      <c r="BD129" s="901"/>
      <c r="BE129" s="901"/>
      <c r="BF129" s="901"/>
      <c r="BG129" s="901"/>
      <c r="BH129" s="901"/>
      <c r="BI129" s="920"/>
      <c r="BJ129" s="920"/>
      <c r="BK129" s="920"/>
      <c r="BL129" s="920"/>
      <c r="BM129" s="920"/>
      <c r="BN129" s="920"/>
      <c r="BO129" s="920"/>
      <c r="BP129" s="920"/>
      <c r="BQ129" s="920"/>
      <c r="BR129" s="920"/>
      <c r="BS129" s="920"/>
      <c r="BT129" s="920"/>
      <c r="BU129" s="920"/>
      <c r="BV129" s="920"/>
      <c r="BW129" s="920"/>
      <c r="BX129" s="920"/>
      <c r="BY129" s="920"/>
      <c r="BZ129" s="920"/>
      <c r="CA129" s="941"/>
      <c r="CB129" s="941"/>
      <c r="CC129" s="941"/>
      <c r="CD129" s="941"/>
      <c r="CE129" s="941"/>
      <c r="CF129" s="941"/>
      <c r="CG129" s="941"/>
      <c r="CH129" s="941"/>
      <c r="CI129" s="941"/>
      <c r="CJ129" s="941"/>
      <c r="CK129" s="941"/>
      <c r="CL129" s="941"/>
      <c r="CM129" s="941"/>
      <c r="CN129" s="941"/>
      <c r="CO129" s="941"/>
      <c r="CP129" s="941"/>
      <c r="CQ129" s="941"/>
      <c r="CR129" s="942"/>
      <c r="CS129" s="4"/>
      <c r="CT129" s="4"/>
      <c r="CU129" s="4"/>
      <c r="CV129" s="4"/>
      <c r="CW129" s="4"/>
      <c r="CX129" s="4"/>
      <c r="CY129" s="4"/>
      <c r="CZ129" s="4"/>
      <c r="DA129" s="4"/>
      <c r="DB129" s="4"/>
      <c r="DC129" s="4"/>
      <c r="DD129" s="4"/>
      <c r="DE129" s="4"/>
      <c r="DF129" s="4"/>
      <c r="DG129" s="4"/>
    </row>
    <row r="130" spans="1:111" s="3" customFormat="1" ht="32.1" customHeight="1" x14ac:dyDescent="0.2">
      <c r="A130" s="4"/>
      <c r="B130" s="4"/>
      <c r="C130" s="4"/>
      <c r="E130" s="893"/>
      <c r="F130" s="878"/>
      <c r="G130" s="879"/>
      <c r="H130" s="877"/>
      <c r="I130" s="878"/>
      <c r="J130" s="879"/>
      <c r="K130" s="886" t="s">
        <v>156</v>
      </c>
      <c r="L130" s="887"/>
      <c r="M130" s="887"/>
      <c r="N130" s="887"/>
      <c r="O130" s="887"/>
      <c r="P130" s="887"/>
      <c r="Q130" s="887"/>
      <c r="R130" s="887"/>
      <c r="S130" s="887"/>
      <c r="T130" s="887"/>
      <c r="U130" s="887"/>
      <c r="V130" s="887"/>
      <c r="W130" s="887"/>
      <c r="X130" s="888"/>
      <c r="Y130" s="401"/>
      <c r="Z130" s="406"/>
      <c r="AA130" s="406"/>
      <c r="AB130" s="406"/>
      <c r="AC130" s="406"/>
      <c r="AD130" s="406" t="str">
        <f>IF(AE130="","","(")</f>
        <v/>
      </c>
      <c r="AE130" s="959"/>
      <c r="AF130" s="959"/>
      <c r="AG130" s="959"/>
      <c r="AH130" s="959"/>
      <c r="AI130" s="959"/>
      <c r="AJ130" s="959"/>
      <c r="AK130" s="959"/>
      <c r="AL130" s="959"/>
      <c r="AM130" s="959"/>
      <c r="AN130" s="959"/>
      <c r="AO130" s="959"/>
      <c r="AP130" s="402" t="str">
        <f>IF(AE130="","",")")</f>
        <v/>
      </c>
      <c r="AQ130" s="925"/>
      <c r="AR130" s="925"/>
      <c r="AS130" s="925"/>
      <c r="AT130" s="925"/>
      <c r="AU130" s="925"/>
      <c r="AV130" s="925"/>
      <c r="AW130" s="925"/>
      <c r="AX130" s="925"/>
      <c r="AY130" s="925"/>
      <c r="AZ130" s="925"/>
      <c r="BA130" s="925"/>
      <c r="BB130" s="925"/>
      <c r="BC130" s="925"/>
      <c r="BD130" s="925"/>
      <c r="BE130" s="925"/>
      <c r="BF130" s="925"/>
      <c r="BG130" s="925"/>
      <c r="BH130" s="925"/>
      <c r="BI130" s="401"/>
      <c r="BJ130" s="406"/>
      <c r="BK130" s="406"/>
      <c r="BL130" s="406"/>
      <c r="BM130" s="406"/>
      <c r="BN130" s="406" t="str">
        <f>IF(BO130="","","(")</f>
        <v/>
      </c>
      <c r="BO130" s="959"/>
      <c r="BP130" s="959"/>
      <c r="BQ130" s="959"/>
      <c r="BR130" s="959"/>
      <c r="BS130" s="959"/>
      <c r="BT130" s="959"/>
      <c r="BU130" s="959"/>
      <c r="BV130" s="959"/>
      <c r="BW130" s="959"/>
      <c r="BX130" s="959"/>
      <c r="BY130" s="959"/>
      <c r="BZ130" s="402" t="str">
        <f>IF(BO130="","",")")</f>
        <v/>
      </c>
      <c r="CA130" s="945"/>
      <c r="CB130" s="945"/>
      <c r="CC130" s="945"/>
      <c r="CD130" s="945"/>
      <c r="CE130" s="945"/>
      <c r="CF130" s="945"/>
      <c r="CG130" s="945"/>
      <c r="CH130" s="945"/>
      <c r="CI130" s="945"/>
      <c r="CJ130" s="945"/>
      <c r="CK130" s="945"/>
      <c r="CL130" s="945"/>
      <c r="CM130" s="945"/>
      <c r="CN130" s="945"/>
      <c r="CO130" s="945"/>
      <c r="CP130" s="945"/>
      <c r="CQ130" s="945"/>
      <c r="CR130" s="946"/>
      <c r="CS130" s="4"/>
      <c r="CT130" s="4"/>
      <c r="CU130" s="4"/>
      <c r="CV130" s="4"/>
      <c r="CW130" s="4"/>
      <c r="CX130" s="4"/>
      <c r="CY130" s="4"/>
      <c r="CZ130" s="4"/>
      <c r="DA130" s="4"/>
      <c r="DB130" s="4"/>
      <c r="DC130" s="4"/>
      <c r="DD130" s="4"/>
      <c r="DE130" s="4"/>
      <c r="DF130" s="4"/>
      <c r="DG130" s="4"/>
    </row>
    <row r="131" spans="1:111" s="3" customFormat="1" ht="32.1" customHeight="1" x14ac:dyDescent="0.2">
      <c r="A131" s="4"/>
      <c r="B131" s="4"/>
      <c r="C131" s="4"/>
      <c r="E131" s="893"/>
      <c r="F131" s="878"/>
      <c r="G131" s="879"/>
      <c r="H131" s="880"/>
      <c r="I131" s="881"/>
      <c r="J131" s="882"/>
      <c r="K131" s="889" t="s">
        <v>157</v>
      </c>
      <c r="L131" s="890"/>
      <c r="M131" s="890"/>
      <c r="N131" s="890"/>
      <c r="O131" s="890"/>
      <c r="P131" s="890"/>
      <c r="Q131" s="890"/>
      <c r="R131" s="890"/>
      <c r="S131" s="890"/>
      <c r="T131" s="890"/>
      <c r="U131" s="890"/>
      <c r="V131" s="890"/>
      <c r="W131" s="890"/>
      <c r="X131" s="891"/>
      <c r="Y131" s="955"/>
      <c r="Z131" s="955"/>
      <c r="AA131" s="955"/>
      <c r="AB131" s="955"/>
      <c r="AC131" s="955"/>
      <c r="AD131" s="955"/>
      <c r="AE131" s="955"/>
      <c r="AF131" s="955"/>
      <c r="AG131" s="955"/>
      <c r="AH131" s="955"/>
      <c r="AI131" s="955"/>
      <c r="AJ131" s="955"/>
      <c r="AK131" s="955"/>
      <c r="AL131" s="955"/>
      <c r="AM131" s="955"/>
      <c r="AN131" s="955"/>
      <c r="AO131" s="955"/>
      <c r="AP131" s="955"/>
      <c r="AQ131" s="956"/>
      <c r="AR131" s="956"/>
      <c r="AS131" s="956"/>
      <c r="AT131" s="956"/>
      <c r="AU131" s="956"/>
      <c r="AV131" s="956"/>
      <c r="AW131" s="956"/>
      <c r="AX131" s="956"/>
      <c r="AY131" s="956"/>
      <c r="AZ131" s="956"/>
      <c r="BA131" s="956"/>
      <c r="BB131" s="956"/>
      <c r="BC131" s="956"/>
      <c r="BD131" s="956"/>
      <c r="BE131" s="956"/>
      <c r="BF131" s="956"/>
      <c r="BG131" s="956"/>
      <c r="BH131" s="956"/>
      <c r="BI131" s="955"/>
      <c r="BJ131" s="955"/>
      <c r="BK131" s="955"/>
      <c r="BL131" s="955"/>
      <c r="BM131" s="955"/>
      <c r="BN131" s="955"/>
      <c r="BO131" s="955"/>
      <c r="BP131" s="955"/>
      <c r="BQ131" s="955"/>
      <c r="BR131" s="955"/>
      <c r="BS131" s="955"/>
      <c r="BT131" s="955"/>
      <c r="BU131" s="955"/>
      <c r="BV131" s="955"/>
      <c r="BW131" s="955"/>
      <c r="BX131" s="955"/>
      <c r="BY131" s="955"/>
      <c r="BZ131" s="955"/>
      <c r="CA131" s="957"/>
      <c r="CB131" s="957"/>
      <c r="CC131" s="957"/>
      <c r="CD131" s="957"/>
      <c r="CE131" s="957"/>
      <c r="CF131" s="957"/>
      <c r="CG131" s="957"/>
      <c r="CH131" s="957"/>
      <c r="CI131" s="957"/>
      <c r="CJ131" s="957"/>
      <c r="CK131" s="957"/>
      <c r="CL131" s="957"/>
      <c r="CM131" s="957"/>
      <c r="CN131" s="957"/>
      <c r="CO131" s="957"/>
      <c r="CP131" s="957"/>
      <c r="CQ131" s="957"/>
      <c r="CR131" s="958"/>
      <c r="CS131" s="4"/>
      <c r="CT131" s="4"/>
      <c r="CU131" s="4"/>
      <c r="CV131" s="4"/>
      <c r="CW131" s="4"/>
      <c r="CX131" s="4"/>
      <c r="CY131" s="4"/>
      <c r="CZ131" s="4"/>
      <c r="DA131" s="4"/>
      <c r="DB131" s="4"/>
      <c r="DC131" s="4"/>
      <c r="DD131" s="4"/>
      <c r="DE131" s="4"/>
      <c r="DF131" s="4"/>
      <c r="DG131" s="4"/>
    </row>
    <row r="132" spans="1:111" s="3" customFormat="1" ht="32.1" customHeight="1" x14ac:dyDescent="0.2">
      <c r="A132" s="4"/>
      <c r="B132" s="4"/>
      <c r="C132" s="4"/>
      <c r="E132" s="893"/>
      <c r="F132" s="878"/>
      <c r="G132" s="879"/>
      <c r="H132" s="932" t="s">
        <v>215</v>
      </c>
      <c r="I132" s="933"/>
      <c r="J132" s="933"/>
      <c r="K132" s="933"/>
      <c r="L132" s="933"/>
      <c r="M132" s="933"/>
      <c r="N132" s="933"/>
      <c r="O132" s="933"/>
      <c r="P132" s="933"/>
      <c r="Q132" s="933"/>
      <c r="R132" s="933"/>
      <c r="S132" s="933"/>
      <c r="T132" s="933"/>
      <c r="U132" s="933"/>
      <c r="V132" s="933"/>
      <c r="W132" s="933"/>
      <c r="X132" s="934"/>
      <c r="Y132" s="897" t="str">
        <f>IF(BI132="","",BI132)</f>
        <v/>
      </c>
      <c r="Z132" s="897"/>
      <c r="AA132" s="897"/>
      <c r="AB132" s="897"/>
      <c r="AC132" s="897"/>
      <c r="AD132" s="897"/>
      <c r="AE132" s="897"/>
      <c r="AF132" s="897"/>
      <c r="AG132" s="897"/>
      <c r="AH132" s="897"/>
      <c r="AI132" s="897"/>
      <c r="AJ132" s="897"/>
      <c r="AK132" s="897"/>
      <c r="AL132" s="897"/>
      <c r="AM132" s="897"/>
      <c r="AN132" s="897"/>
      <c r="AO132" s="897"/>
      <c r="AP132" s="897"/>
      <c r="AQ132" s="948"/>
      <c r="AR132" s="948"/>
      <c r="AS132" s="948"/>
      <c r="AT132" s="948"/>
      <c r="AU132" s="948"/>
      <c r="AV132" s="948"/>
      <c r="AW132" s="948"/>
      <c r="AX132" s="948"/>
      <c r="AY132" s="948"/>
      <c r="AZ132" s="948"/>
      <c r="BA132" s="948"/>
      <c r="BB132" s="948"/>
      <c r="BC132" s="948"/>
      <c r="BD132" s="948"/>
      <c r="BE132" s="948"/>
      <c r="BF132" s="948"/>
      <c r="BG132" s="948"/>
      <c r="BH132" s="948"/>
      <c r="BI132" s="897" t="str">
        <f>IF(CS133+CS135=0,"",CS133+CS135)</f>
        <v/>
      </c>
      <c r="BJ132" s="897"/>
      <c r="BK132" s="897"/>
      <c r="BL132" s="897"/>
      <c r="BM132" s="897"/>
      <c r="BN132" s="897"/>
      <c r="BO132" s="897"/>
      <c r="BP132" s="897"/>
      <c r="BQ132" s="897"/>
      <c r="BR132" s="897"/>
      <c r="BS132" s="897"/>
      <c r="BT132" s="897"/>
      <c r="BU132" s="897"/>
      <c r="BV132" s="897"/>
      <c r="BW132" s="897"/>
      <c r="BX132" s="897"/>
      <c r="BY132" s="897"/>
      <c r="BZ132" s="897"/>
      <c r="CA132" s="949"/>
      <c r="CB132" s="949"/>
      <c r="CC132" s="949"/>
      <c r="CD132" s="949"/>
      <c r="CE132" s="949"/>
      <c r="CF132" s="949"/>
      <c r="CG132" s="949"/>
      <c r="CH132" s="949"/>
      <c r="CI132" s="949"/>
      <c r="CJ132" s="949"/>
      <c r="CK132" s="949"/>
      <c r="CL132" s="949"/>
      <c r="CM132" s="949"/>
      <c r="CN132" s="949"/>
      <c r="CO132" s="949"/>
      <c r="CP132" s="949"/>
      <c r="CQ132" s="949"/>
      <c r="CR132" s="950"/>
      <c r="CS132" s="4">
        <f t="shared" ref="CS132:CS137" si="3">IF(BI132="",0,BI132)</f>
        <v>0</v>
      </c>
      <c r="CT132" s="4"/>
      <c r="CU132" s="4"/>
      <c r="CV132" s="4"/>
      <c r="CW132" s="4"/>
      <c r="CX132" s="4"/>
      <c r="CY132" s="4"/>
      <c r="CZ132" s="4"/>
      <c r="DA132" s="4"/>
      <c r="DB132" s="4"/>
      <c r="DC132" s="4"/>
      <c r="DD132" s="4"/>
      <c r="DE132" s="4"/>
      <c r="DF132" s="4"/>
      <c r="DG132" s="4"/>
    </row>
    <row r="133" spans="1:111" s="3" customFormat="1" ht="32.1" customHeight="1" x14ac:dyDescent="0.2">
      <c r="A133" s="4"/>
      <c r="B133" s="4"/>
      <c r="C133" s="4"/>
      <c r="E133" s="893"/>
      <c r="F133" s="878"/>
      <c r="G133" s="879"/>
      <c r="H133" s="874" t="s">
        <v>212</v>
      </c>
      <c r="I133" s="875"/>
      <c r="J133" s="876"/>
      <c r="K133" s="883" t="s">
        <v>158</v>
      </c>
      <c r="L133" s="884"/>
      <c r="M133" s="884"/>
      <c r="N133" s="884"/>
      <c r="O133" s="884"/>
      <c r="P133" s="884"/>
      <c r="Q133" s="884"/>
      <c r="R133" s="884"/>
      <c r="S133" s="884"/>
      <c r="T133" s="884"/>
      <c r="U133" s="884"/>
      <c r="V133" s="884"/>
      <c r="W133" s="884"/>
      <c r="X133" s="885"/>
      <c r="Y133" s="920" t="str">
        <f t="shared" ref="Y133:Y137" si="4">IF(BI133="","",BI133)</f>
        <v/>
      </c>
      <c r="Z133" s="920"/>
      <c r="AA133" s="920"/>
      <c r="AB133" s="920"/>
      <c r="AC133" s="920"/>
      <c r="AD133" s="920"/>
      <c r="AE133" s="920"/>
      <c r="AF133" s="920"/>
      <c r="AG133" s="920"/>
      <c r="AH133" s="920"/>
      <c r="AI133" s="920"/>
      <c r="AJ133" s="920"/>
      <c r="AK133" s="920"/>
      <c r="AL133" s="920"/>
      <c r="AM133" s="920"/>
      <c r="AN133" s="920"/>
      <c r="AO133" s="920"/>
      <c r="AP133" s="920"/>
      <c r="AQ133" s="901"/>
      <c r="AR133" s="901"/>
      <c r="AS133" s="901"/>
      <c r="AT133" s="901"/>
      <c r="AU133" s="901"/>
      <c r="AV133" s="901"/>
      <c r="AW133" s="901"/>
      <c r="AX133" s="901"/>
      <c r="AY133" s="901"/>
      <c r="AZ133" s="901"/>
      <c r="BA133" s="901"/>
      <c r="BB133" s="901"/>
      <c r="BC133" s="901"/>
      <c r="BD133" s="901"/>
      <c r="BE133" s="901"/>
      <c r="BF133" s="901"/>
      <c r="BG133" s="901"/>
      <c r="BH133" s="901"/>
      <c r="BI133" s="920" t="str">
        <f>IF(作業３!E540+作業３!E541+作業３!E545=0,"",作業３!E540+作業３!E541+作業３!E545)</f>
        <v/>
      </c>
      <c r="BJ133" s="920"/>
      <c r="BK133" s="920"/>
      <c r="BL133" s="920"/>
      <c r="BM133" s="920"/>
      <c r="BN133" s="920"/>
      <c r="BO133" s="920"/>
      <c r="BP133" s="920"/>
      <c r="BQ133" s="920"/>
      <c r="BR133" s="920"/>
      <c r="BS133" s="920"/>
      <c r="BT133" s="920"/>
      <c r="BU133" s="920"/>
      <c r="BV133" s="920"/>
      <c r="BW133" s="920"/>
      <c r="BX133" s="920"/>
      <c r="BY133" s="920"/>
      <c r="BZ133" s="920"/>
      <c r="CA133" s="941"/>
      <c r="CB133" s="941"/>
      <c r="CC133" s="941"/>
      <c r="CD133" s="941"/>
      <c r="CE133" s="941"/>
      <c r="CF133" s="941"/>
      <c r="CG133" s="941"/>
      <c r="CH133" s="941"/>
      <c r="CI133" s="941"/>
      <c r="CJ133" s="941"/>
      <c r="CK133" s="941"/>
      <c r="CL133" s="941"/>
      <c r="CM133" s="941"/>
      <c r="CN133" s="941"/>
      <c r="CO133" s="941"/>
      <c r="CP133" s="941"/>
      <c r="CQ133" s="941"/>
      <c r="CR133" s="942"/>
      <c r="CS133" s="4">
        <f t="shared" si="3"/>
        <v>0</v>
      </c>
      <c r="CT133" s="4"/>
      <c r="CU133" s="4"/>
      <c r="CV133" s="4"/>
      <c r="CW133" s="4"/>
      <c r="CX133" s="4"/>
      <c r="CY133" s="4"/>
      <c r="CZ133" s="4"/>
      <c r="DA133" s="4"/>
      <c r="DB133" s="4"/>
      <c r="DC133" s="4"/>
      <c r="DD133" s="4"/>
      <c r="DE133" s="4"/>
      <c r="DF133" s="4"/>
      <c r="DG133" s="4"/>
    </row>
    <row r="134" spans="1:111" s="3" customFormat="1" ht="32.1" customHeight="1" x14ac:dyDescent="0.2">
      <c r="A134" s="4"/>
      <c r="B134" s="4"/>
      <c r="C134" s="4"/>
      <c r="E134" s="893"/>
      <c r="F134" s="878"/>
      <c r="G134" s="879"/>
      <c r="H134" s="877"/>
      <c r="I134" s="878"/>
      <c r="J134" s="879"/>
      <c r="K134" s="886" t="s">
        <v>156</v>
      </c>
      <c r="L134" s="887"/>
      <c r="M134" s="887"/>
      <c r="N134" s="887"/>
      <c r="O134" s="887"/>
      <c r="P134" s="887"/>
      <c r="Q134" s="887"/>
      <c r="R134" s="887"/>
      <c r="S134" s="887"/>
      <c r="T134" s="887"/>
      <c r="U134" s="887"/>
      <c r="V134" s="887"/>
      <c r="W134" s="887"/>
      <c r="X134" s="888"/>
      <c r="Y134" s="401" t="str">
        <f t="shared" si="4"/>
        <v/>
      </c>
      <c r="Z134" s="406"/>
      <c r="AA134" s="406"/>
      <c r="AB134" s="406"/>
      <c r="AC134" s="406"/>
      <c r="AD134" s="406" t="str">
        <f>IF(AE134="","","(")</f>
        <v/>
      </c>
      <c r="AE134" s="959" t="str">
        <f>IF(BO134="","",BO134)</f>
        <v/>
      </c>
      <c r="AF134" s="959"/>
      <c r="AG134" s="959"/>
      <c r="AH134" s="959"/>
      <c r="AI134" s="959"/>
      <c r="AJ134" s="959"/>
      <c r="AK134" s="959"/>
      <c r="AL134" s="959"/>
      <c r="AM134" s="959"/>
      <c r="AN134" s="959"/>
      <c r="AO134" s="959"/>
      <c r="AP134" s="402" t="str">
        <f>IF(AE134="","",")")</f>
        <v/>
      </c>
      <c r="AQ134" s="925"/>
      <c r="AR134" s="925"/>
      <c r="AS134" s="925"/>
      <c r="AT134" s="925"/>
      <c r="AU134" s="925"/>
      <c r="AV134" s="925"/>
      <c r="AW134" s="925"/>
      <c r="AX134" s="925"/>
      <c r="AY134" s="925"/>
      <c r="AZ134" s="925"/>
      <c r="BA134" s="925"/>
      <c r="BB134" s="925"/>
      <c r="BC134" s="925"/>
      <c r="BD134" s="925"/>
      <c r="BE134" s="925"/>
      <c r="BF134" s="925"/>
      <c r="BG134" s="925"/>
      <c r="BH134" s="925"/>
      <c r="BI134" s="401" t="str">
        <f>IF(作業３!E545=0,"",作業３!E545)</f>
        <v/>
      </c>
      <c r="BJ134" s="406"/>
      <c r="BK134" s="406"/>
      <c r="BL134" s="406"/>
      <c r="BM134" s="406"/>
      <c r="BN134" s="406" t="str">
        <f>IF(BO134="","","(")</f>
        <v/>
      </c>
      <c r="BO134" s="959" t="str">
        <f>IF(作業３!E545=0,"",作業３!E545)</f>
        <v/>
      </c>
      <c r="BP134" s="959"/>
      <c r="BQ134" s="959"/>
      <c r="BR134" s="959"/>
      <c r="BS134" s="959"/>
      <c r="BT134" s="959"/>
      <c r="BU134" s="959"/>
      <c r="BV134" s="959"/>
      <c r="BW134" s="959"/>
      <c r="BX134" s="959"/>
      <c r="BY134" s="959"/>
      <c r="BZ134" s="402" t="str">
        <f>IF(BO134="","",")")</f>
        <v/>
      </c>
      <c r="CA134" s="945"/>
      <c r="CB134" s="945"/>
      <c r="CC134" s="945"/>
      <c r="CD134" s="945"/>
      <c r="CE134" s="945"/>
      <c r="CF134" s="945"/>
      <c r="CG134" s="945"/>
      <c r="CH134" s="945"/>
      <c r="CI134" s="945"/>
      <c r="CJ134" s="945"/>
      <c r="CK134" s="945"/>
      <c r="CL134" s="945"/>
      <c r="CM134" s="945"/>
      <c r="CN134" s="945"/>
      <c r="CO134" s="945"/>
      <c r="CP134" s="945"/>
      <c r="CQ134" s="945"/>
      <c r="CR134" s="946"/>
      <c r="CS134" s="4">
        <f t="shared" si="3"/>
        <v>0</v>
      </c>
      <c r="CT134" s="4"/>
      <c r="CU134" s="4"/>
      <c r="CV134" s="4"/>
      <c r="CW134" s="4"/>
      <c r="CX134" s="4"/>
      <c r="CY134" s="4"/>
      <c r="CZ134" s="4"/>
      <c r="DA134" s="4"/>
      <c r="DB134" s="4"/>
      <c r="DC134" s="4"/>
      <c r="DD134" s="4"/>
      <c r="DE134" s="4"/>
      <c r="DF134" s="4"/>
      <c r="DG134" s="4"/>
    </row>
    <row r="135" spans="1:111" s="3" customFormat="1" ht="32.1" customHeight="1" x14ac:dyDescent="0.2">
      <c r="A135" s="4"/>
      <c r="B135" s="4"/>
      <c r="C135" s="4"/>
      <c r="E135" s="893"/>
      <c r="F135" s="878"/>
      <c r="G135" s="879"/>
      <c r="H135" s="880"/>
      <c r="I135" s="881"/>
      <c r="J135" s="882"/>
      <c r="K135" s="889" t="s">
        <v>159</v>
      </c>
      <c r="L135" s="890"/>
      <c r="M135" s="890"/>
      <c r="N135" s="890"/>
      <c r="O135" s="890"/>
      <c r="P135" s="890"/>
      <c r="Q135" s="890"/>
      <c r="R135" s="890"/>
      <c r="S135" s="890"/>
      <c r="T135" s="890"/>
      <c r="U135" s="890"/>
      <c r="V135" s="890"/>
      <c r="W135" s="890"/>
      <c r="X135" s="891"/>
      <c r="Y135" s="955" t="str">
        <f t="shared" si="4"/>
        <v/>
      </c>
      <c r="Z135" s="955"/>
      <c r="AA135" s="955"/>
      <c r="AB135" s="955"/>
      <c r="AC135" s="955"/>
      <c r="AD135" s="955"/>
      <c r="AE135" s="955"/>
      <c r="AF135" s="955"/>
      <c r="AG135" s="955"/>
      <c r="AH135" s="955"/>
      <c r="AI135" s="955"/>
      <c r="AJ135" s="955"/>
      <c r="AK135" s="955"/>
      <c r="AL135" s="955"/>
      <c r="AM135" s="955"/>
      <c r="AN135" s="955"/>
      <c r="AO135" s="955"/>
      <c r="AP135" s="955"/>
      <c r="AQ135" s="956"/>
      <c r="AR135" s="956"/>
      <c r="AS135" s="956"/>
      <c r="AT135" s="956"/>
      <c r="AU135" s="956"/>
      <c r="AV135" s="956"/>
      <c r="AW135" s="956"/>
      <c r="AX135" s="956"/>
      <c r="AY135" s="956"/>
      <c r="AZ135" s="956"/>
      <c r="BA135" s="956"/>
      <c r="BB135" s="956"/>
      <c r="BC135" s="956"/>
      <c r="BD135" s="956"/>
      <c r="BE135" s="956"/>
      <c r="BF135" s="956"/>
      <c r="BG135" s="956"/>
      <c r="BH135" s="956"/>
      <c r="BI135" s="955" t="str">
        <f>IF(作業３!E542=0,"",作業３!E542)</f>
        <v/>
      </c>
      <c r="BJ135" s="955"/>
      <c r="BK135" s="955"/>
      <c r="BL135" s="955"/>
      <c r="BM135" s="955"/>
      <c r="BN135" s="955"/>
      <c r="BO135" s="955"/>
      <c r="BP135" s="955"/>
      <c r="BQ135" s="955"/>
      <c r="BR135" s="955"/>
      <c r="BS135" s="955"/>
      <c r="BT135" s="955"/>
      <c r="BU135" s="955"/>
      <c r="BV135" s="955"/>
      <c r="BW135" s="955"/>
      <c r="BX135" s="955"/>
      <c r="BY135" s="955"/>
      <c r="BZ135" s="955"/>
      <c r="CA135" s="957"/>
      <c r="CB135" s="957"/>
      <c r="CC135" s="957"/>
      <c r="CD135" s="957"/>
      <c r="CE135" s="957"/>
      <c r="CF135" s="957"/>
      <c r="CG135" s="957"/>
      <c r="CH135" s="957"/>
      <c r="CI135" s="957"/>
      <c r="CJ135" s="957"/>
      <c r="CK135" s="957"/>
      <c r="CL135" s="957"/>
      <c r="CM135" s="957"/>
      <c r="CN135" s="957"/>
      <c r="CO135" s="957"/>
      <c r="CP135" s="957"/>
      <c r="CQ135" s="957"/>
      <c r="CR135" s="958"/>
      <c r="CS135" s="4">
        <f t="shared" si="3"/>
        <v>0</v>
      </c>
      <c r="CT135" s="4"/>
      <c r="CU135" s="4"/>
      <c r="CV135" s="4"/>
      <c r="CW135" s="4"/>
      <c r="CX135" s="4"/>
      <c r="CY135" s="4"/>
      <c r="CZ135" s="4"/>
      <c r="DA135" s="4"/>
      <c r="DB135" s="4"/>
      <c r="DC135" s="4"/>
      <c r="DD135" s="4"/>
      <c r="DE135" s="4"/>
      <c r="DF135" s="4"/>
      <c r="DG135" s="4"/>
    </row>
    <row r="136" spans="1:111" s="3" customFormat="1" ht="32.1" customHeight="1" x14ac:dyDescent="0.2">
      <c r="A136" s="4"/>
      <c r="B136" s="4"/>
      <c r="C136" s="4"/>
      <c r="E136" s="893"/>
      <c r="F136" s="878"/>
      <c r="G136" s="879"/>
      <c r="H136" s="935" t="s">
        <v>216</v>
      </c>
      <c r="I136" s="936"/>
      <c r="J136" s="936"/>
      <c r="K136" s="936"/>
      <c r="L136" s="936"/>
      <c r="M136" s="936"/>
      <c r="N136" s="936"/>
      <c r="O136" s="936"/>
      <c r="P136" s="936"/>
      <c r="Q136" s="936"/>
      <c r="R136" s="936"/>
      <c r="S136" s="936"/>
      <c r="T136" s="936"/>
      <c r="U136" s="936"/>
      <c r="V136" s="936"/>
      <c r="W136" s="936"/>
      <c r="X136" s="937"/>
      <c r="Y136" s="947" t="str">
        <f t="shared" si="4"/>
        <v/>
      </c>
      <c r="Z136" s="947"/>
      <c r="AA136" s="947"/>
      <c r="AB136" s="947"/>
      <c r="AC136" s="947"/>
      <c r="AD136" s="947"/>
      <c r="AE136" s="947"/>
      <c r="AF136" s="947"/>
      <c r="AG136" s="947"/>
      <c r="AH136" s="947"/>
      <c r="AI136" s="947"/>
      <c r="AJ136" s="947"/>
      <c r="AK136" s="947"/>
      <c r="AL136" s="947"/>
      <c r="AM136" s="947"/>
      <c r="AN136" s="947"/>
      <c r="AO136" s="947"/>
      <c r="AP136" s="947"/>
      <c r="AQ136" s="948"/>
      <c r="AR136" s="948"/>
      <c r="AS136" s="948"/>
      <c r="AT136" s="948"/>
      <c r="AU136" s="948"/>
      <c r="AV136" s="948"/>
      <c r="AW136" s="948"/>
      <c r="AX136" s="948"/>
      <c r="AY136" s="948"/>
      <c r="AZ136" s="948"/>
      <c r="BA136" s="948"/>
      <c r="BB136" s="948"/>
      <c r="BC136" s="948"/>
      <c r="BD136" s="948"/>
      <c r="BE136" s="948"/>
      <c r="BF136" s="948"/>
      <c r="BG136" s="948"/>
      <c r="BH136" s="948"/>
      <c r="BI136" s="947" t="str">
        <f>IF(作業３!E538=0,"",作業３!E538)</f>
        <v/>
      </c>
      <c r="BJ136" s="947"/>
      <c r="BK136" s="947"/>
      <c r="BL136" s="947"/>
      <c r="BM136" s="947"/>
      <c r="BN136" s="947"/>
      <c r="BO136" s="947"/>
      <c r="BP136" s="947"/>
      <c r="BQ136" s="947"/>
      <c r="BR136" s="947"/>
      <c r="BS136" s="947"/>
      <c r="BT136" s="947"/>
      <c r="BU136" s="947"/>
      <c r="BV136" s="947"/>
      <c r="BW136" s="947"/>
      <c r="BX136" s="947"/>
      <c r="BY136" s="947"/>
      <c r="BZ136" s="947"/>
      <c r="CA136" s="949"/>
      <c r="CB136" s="949"/>
      <c r="CC136" s="949"/>
      <c r="CD136" s="949"/>
      <c r="CE136" s="949"/>
      <c r="CF136" s="949"/>
      <c r="CG136" s="949"/>
      <c r="CH136" s="949"/>
      <c r="CI136" s="949"/>
      <c r="CJ136" s="949"/>
      <c r="CK136" s="949"/>
      <c r="CL136" s="949"/>
      <c r="CM136" s="949"/>
      <c r="CN136" s="949"/>
      <c r="CO136" s="949"/>
      <c r="CP136" s="949"/>
      <c r="CQ136" s="949"/>
      <c r="CR136" s="950"/>
      <c r="CS136" s="4">
        <f t="shared" si="3"/>
        <v>0</v>
      </c>
      <c r="CT136" s="4"/>
      <c r="CU136" s="4"/>
      <c r="CV136" s="4"/>
      <c r="CW136" s="4"/>
      <c r="CX136" s="4"/>
      <c r="CY136" s="4"/>
      <c r="CZ136" s="4"/>
      <c r="DA136" s="4"/>
      <c r="DB136" s="4"/>
      <c r="DC136" s="4"/>
      <c r="DD136" s="4"/>
      <c r="DE136" s="4"/>
      <c r="DF136" s="4"/>
      <c r="DG136" s="4"/>
    </row>
    <row r="137" spans="1:111" s="3" customFormat="1" ht="32.1" customHeight="1" x14ac:dyDescent="0.2">
      <c r="A137" s="4"/>
      <c r="B137" s="4"/>
      <c r="C137" s="4"/>
      <c r="E137" s="893"/>
      <c r="F137" s="878"/>
      <c r="G137" s="879"/>
      <c r="H137" s="935" t="s">
        <v>217</v>
      </c>
      <c r="I137" s="936"/>
      <c r="J137" s="936"/>
      <c r="K137" s="936"/>
      <c r="L137" s="936"/>
      <c r="M137" s="936"/>
      <c r="N137" s="936"/>
      <c r="O137" s="936"/>
      <c r="P137" s="936"/>
      <c r="Q137" s="936"/>
      <c r="R137" s="936"/>
      <c r="S137" s="936"/>
      <c r="T137" s="936"/>
      <c r="U137" s="936"/>
      <c r="V137" s="936"/>
      <c r="W137" s="936"/>
      <c r="X137" s="937"/>
      <c r="Y137" s="947" t="str">
        <f t="shared" si="4"/>
        <v/>
      </c>
      <c r="Z137" s="947"/>
      <c r="AA137" s="947"/>
      <c r="AB137" s="947"/>
      <c r="AC137" s="947"/>
      <c r="AD137" s="947"/>
      <c r="AE137" s="947"/>
      <c r="AF137" s="947"/>
      <c r="AG137" s="947"/>
      <c r="AH137" s="947"/>
      <c r="AI137" s="947"/>
      <c r="AJ137" s="947"/>
      <c r="AK137" s="947"/>
      <c r="AL137" s="947"/>
      <c r="AM137" s="947"/>
      <c r="AN137" s="947"/>
      <c r="AO137" s="947"/>
      <c r="AP137" s="947"/>
      <c r="AQ137" s="948"/>
      <c r="AR137" s="948"/>
      <c r="AS137" s="948"/>
      <c r="AT137" s="948"/>
      <c r="AU137" s="948"/>
      <c r="AV137" s="948"/>
      <c r="AW137" s="948"/>
      <c r="AX137" s="948"/>
      <c r="AY137" s="948"/>
      <c r="AZ137" s="948"/>
      <c r="BA137" s="948"/>
      <c r="BB137" s="948"/>
      <c r="BC137" s="948"/>
      <c r="BD137" s="948"/>
      <c r="BE137" s="948"/>
      <c r="BF137" s="948"/>
      <c r="BG137" s="948"/>
      <c r="BH137" s="948"/>
      <c r="BI137" s="947" t="str">
        <f>IF(作業３!E539+作業３!E544=0,"",作業３!E539+作業３!E544)</f>
        <v/>
      </c>
      <c r="BJ137" s="947"/>
      <c r="BK137" s="947"/>
      <c r="BL137" s="947"/>
      <c r="BM137" s="947"/>
      <c r="BN137" s="947"/>
      <c r="BO137" s="947"/>
      <c r="BP137" s="947"/>
      <c r="BQ137" s="947"/>
      <c r="BR137" s="947"/>
      <c r="BS137" s="947"/>
      <c r="BT137" s="947"/>
      <c r="BU137" s="947"/>
      <c r="BV137" s="947"/>
      <c r="BW137" s="947"/>
      <c r="BX137" s="947"/>
      <c r="BY137" s="947"/>
      <c r="BZ137" s="947"/>
      <c r="CA137" s="949"/>
      <c r="CB137" s="949"/>
      <c r="CC137" s="949"/>
      <c r="CD137" s="949"/>
      <c r="CE137" s="949"/>
      <c r="CF137" s="949"/>
      <c r="CG137" s="949"/>
      <c r="CH137" s="949"/>
      <c r="CI137" s="949"/>
      <c r="CJ137" s="949"/>
      <c r="CK137" s="949"/>
      <c r="CL137" s="949"/>
      <c r="CM137" s="949"/>
      <c r="CN137" s="949"/>
      <c r="CO137" s="949"/>
      <c r="CP137" s="949"/>
      <c r="CQ137" s="949"/>
      <c r="CR137" s="950"/>
      <c r="CS137" s="4">
        <f t="shared" si="3"/>
        <v>0</v>
      </c>
      <c r="CT137" s="4"/>
      <c r="CU137" s="4"/>
      <c r="CV137" s="4"/>
      <c r="CW137" s="4"/>
      <c r="CX137" s="4"/>
      <c r="CY137" s="4"/>
      <c r="CZ137" s="4"/>
      <c r="DA137" s="4"/>
      <c r="DB137" s="4"/>
      <c r="DC137" s="4"/>
      <c r="DD137" s="4"/>
      <c r="DE137" s="4"/>
      <c r="DF137" s="4"/>
      <c r="DG137" s="4"/>
    </row>
    <row r="138" spans="1:111" s="3" customFormat="1" ht="32.1" customHeight="1" thickBot="1" x14ac:dyDescent="0.25">
      <c r="A138" s="4"/>
      <c r="B138" s="4"/>
      <c r="C138" s="4"/>
      <c r="E138" s="894"/>
      <c r="F138" s="895"/>
      <c r="G138" s="896"/>
      <c r="H138" s="938" t="s">
        <v>218</v>
      </c>
      <c r="I138" s="939"/>
      <c r="J138" s="939"/>
      <c r="K138" s="939"/>
      <c r="L138" s="939"/>
      <c r="M138" s="939"/>
      <c r="N138" s="939"/>
      <c r="O138" s="939"/>
      <c r="P138" s="939"/>
      <c r="Q138" s="939"/>
      <c r="R138" s="939"/>
      <c r="S138" s="939"/>
      <c r="T138" s="939"/>
      <c r="U138" s="939"/>
      <c r="V138" s="939"/>
      <c r="W138" s="939"/>
      <c r="X138" s="940"/>
      <c r="Y138" s="951"/>
      <c r="Z138" s="951"/>
      <c r="AA138" s="951"/>
      <c r="AB138" s="951"/>
      <c r="AC138" s="951"/>
      <c r="AD138" s="951"/>
      <c r="AE138" s="951"/>
      <c r="AF138" s="951"/>
      <c r="AG138" s="951"/>
      <c r="AH138" s="951"/>
      <c r="AI138" s="951"/>
      <c r="AJ138" s="951"/>
      <c r="AK138" s="951"/>
      <c r="AL138" s="951"/>
      <c r="AM138" s="951"/>
      <c r="AN138" s="951"/>
      <c r="AO138" s="951"/>
      <c r="AP138" s="951"/>
      <c r="AQ138" s="952"/>
      <c r="AR138" s="952"/>
      <c r="AS138" s="952"/>
      <c r="AT138" s="952"/>
      <c r="AU138" s="952"/>
      <c r="AV138" s="952"/>
      <c r="AW138" s="952"/>
      <c r="AX138" s="952"/>
      <c r="AY138" s="952"/>
      <c r="AZ138" s="952"/>
      <c r="BA138" s="952"/>
      <c r="BB138" s="952"/>
      <c r="BC138" s="952"/>
      <c r="BD138" s="952"/>
      <c r="BE138" s="952"/>
      <c r="BF138" s="952"/>
      <c r="BG138" s="952"/>
      <c r="BH138" s="952"/>
      <c r="BI138" s="951"/>
      <c r="BJ138" s="951"/>
      <c r="BK138" s="951"/>
      <c r="BL138" s="951"/>
      <c r="BM138" s="951"/>
      <c r="BN138" s="951"/>
      <c r="BO138" s="951"/>
      <c r="BP138" s="951"/>
      <c r="BQ138" s="951"/>
      <c r="BR138" s="951"/>
      <c r="BS138" s="951"/>
      <c r="BT138" s="951"/>
      <c r="BU138" s="951"/>
      <c r="BV138" s="951"/>
      <c r="BW138" s="951"/>
      <c r="BX138" s="951"/>
      <c r="BY138" s="951"/>
      <c r="BZ138" s="951"/>
      <c r="CA138" s="953"/>
      <c r="CB138" s="953"/>
      <c r="CC138" s="953"/>
      <c r="CD138" s="953"/>
      <c r="CE138" s="953"/>
      <c r="CF138" s="953"/>
      <c r="CG138" s="953"/>
      <c r="CH138" s="953"/>
      <c r="CI138" s="953"/>
      <c r="CJ138" s="953"/>
      <c r="CK138" s="953"/>
      <c r="CL138" s="953"/>
      <c r="CM138" s="953"/>
      <c r="CN138" s="953"/>
      <c r="CO138" s="953"/>
      <c r="CP138" s="953"/>
      <c r="CQ138" s="953"/>
      <c r="CR138" s="954"/>
      <c r="CS138" s="4"/>
      <c r="CT138" s="4"/>
      <c r="CU138" s="4"/>
      <c r="CV138" s="4"/>
      <c r="CW138" s="4"/>
      <c r="CX138" s="4"/>
      <c r="CY138" s="4"/>
      <c r="CZ138" s="4"/>
      <c r="DA138" s="4"/>
      <c r="DB138" s="4"/>
      <c r="DC138" s="4"/>
      <c r="DD138" s="4"/>
      <c r="DE138" s="4"/>
      <c r="DF138" s="4"/>
      <c r="DG138" s="4"/>
    </row>
    <row r="139" spans="1:111" s="3" customFormat="1" ht="35.1" customHeight="1" thickBot="1" x14ac:dyDescent="0.25">
      <c r="A139" s="4"/>
      <c r="B139" s="4"/>
      <c r="C139" s="4"/>
      <c r="E139" s="837" t="s">
        <v>160</v>
      </c>
      <c r="F139" s="838"/>
      <c r="G139" s="838"/>
      <c r="H139" s="838"/>
      <c r="I139" s="838"/>
      <c r="J139" s="838"/>
      <c r="K139" s="838"/>
      <c r="L139" s="838"/>
      <c r="M139" s="838"/>
      <c r="N139" s="838"/>
      <c r="O139" s="838"/>
      <c r="P139" s="838"/>
      <c r="Q139" s="838"/>
      <c r="R139" s="838"/>
      <c r="S139" s="838"/>
      <c r="T139" s="838"/>
      <c r="U139" s="838"/>
      <c r="V139" s="838"/>
      <c r="W139" s="838"/>
      <c r="X139" s="839"/>
      <c r="Y139" s="923" t="str">
        <f t="shared" ref="Y139:Y144" si="5">IF(BI139="","",BI139)</f>
        <v/>
      </c>
      <c r="Z139" s="923"/>
      <c r="AA139" s="923"/>
      <c r="AB139" s="923"/>
      <c r="AC139" s="923"/>
      <c r="AD139" s="923"/>
      <c r="AE139" s="923"/>
      <c r="AF139" s="923"/>
      <c r="AG139" s="923"/>
      <c r="AH139" s="923"/>
      <c r="AI139" s="923"/>
      <c r="AJ139" s="923"/>
      <c r="AK139" s="923"/>
      <c r="AL139" s="923"/>
      <c r="AM139" s="923"/>
      <c r="AN139" s="923"/>
      <c r="AO139" s="923"/>
      <c r="AP139" s="923"/>
      <c r="AQ139" s="924"/>
      <c r="AR139" s="924"/>
      <c r="AS139" s="924"/>
      <c r="AT139" s="924"/>
      <c r="AU139" s="924"/>
      <c r="AV139" s="924"/>
      <c r="AW139" s="924"/>
      <c r="AX139" s="924"/>
      <c r="AY139" s="924"/>
      <c r="AZ139" s="924"/>
      <c r="BA139" s="924"/>
      <c r="BB139" s="924"/>
      <c r="BC139" s="924"/>
      <c r="BD139" s="924"/>
      <c r="BE139" s="924"/>
      <c r="BF139" s="924"/>
      <c r="BG139" s="924"/>
      <c r="BH139" s="924"/>
      <c r="BI139" s="923" t="str">
        <f>IF(作業３!E543+作業３!E546+作業３!E551+作業３!E557+作業３!E561+作業３!E562+作業３!E564=0,"",作業３!E543+作業３!E546+作業３!E551+作業３!E557+作業３!E561+作業３!E562+作業３!E564)</f>
        <v/>
      </c>
      <c r="BJ139" s="923"/>
      <c r="BK139" s="923"/>
      <c r="BL139" s="923"/>
      <c r="BM139" s="923"/>
      <c r="BN139" s="923"/>
      <c r="BO139" s="923"/>
      <c r="BP139" s="923"/>
      <c r="BQ139" s="923"/>
      <c r="BR139" s="923"/>
      <c r="BS139" s="923"/>
      <c r="BT139" s="923"/>
      <c r="BU139" s="923"/>
      <c r="BV139" s="923"/>
      <c r="BW139" s="923"/>
      <c r="BX139" s="923"/>
      <c r="BY139" s="923"/>
      <c r="BZ139" s="923"/>
      <c r="CA139" s="899"/>
      <c r="CB139" s="899"/>
      <c r="CC139" s="899"/>
      <c r="CD139" s="899"/>
      <c r="CE139" s="899"/>
      <c r="CF139" s="899"/>
      <c r="CG139" s="899"/>
      <c r="CH139" s="899"/>
      <c r="CI139" s="899"/>
      <c r="CJ139" s="899"/>
      <c r="CK139" s="899"/>
      <c r="CL139" s="899"/>
      <c r="CM139" s="899"/>
      <c r="CN139" s="899"/>
      <c r="CO139" s="899"/>
      <c r="CP139" s="899"/>
      <c r="CQ139" s="899"/>
      <c r="CR139" s="900"/>
      <c r="CS139" s="4">
        <f>IF(BI139="",0,BI139)</f>
        <v>0</v>
      </c>
      <c r="CT139" s="4"/>
      <c r="CU139" s="4"/>
      <c r="CV139" s="4"/>
      <c r="CW139" s="4"/>
      <c r="CX139" s="4"/>
      <c r="CY139" s="4"/>
      <c r="CZ139" s="4"/>
      <c r="DA139" s="4"/>
      <c r="DB139" s="4"/>
      <c r="DC139" s="4"/>
      <c r="DD139" s="4"/>
      <c r="DE139" s="4"/>
      <c r="DF139" s="4"/>
      <c r="DG139" s="4"/>
    </row>
    <row r="140" spans="1:111" s="3" customFormat="1" ht="35.1" customHeight="1" thickBot="1" x14ac:dyDescent="0.25">
      <c r="A140" s="4"/>
      <c r="B140" s="4"/>
      <c r="C140" s="4"/>
      <c r="E140" s="837" t="s">
        <v>161</v>
      </c>
      <c r="F140" s="838"/>
      <c r="G140" s="838"/>
      <c r="H140" s="838"/>
      <c r="I140" s="838"/>
      <c r="J140" s="838"/>
      <c r="K140" s="838"/>
      <c r="L140" s="838"/>
      <c r="M140" s="838"/>
      <c r="N140" s="838"/>
      <c r="O140" s="838"/>
      <c r="P140" s="838"/>
      <c r="Q140" s="838"/>
      <c r="R140" s="838"/>
      <c r="S140" s="838"/>
      <c r="T140" s="838"/>
      <c r="U140" s="838"/>
      <c r="V140" s="838"/>
      <c r="W140" s="838"/>
      <c r="X140" s="839"/>
      <c r="Y140" s="923" t="str">
        <f t="shared" si="5"/>
        <v/>
      </c>
      <c r="Z140" s="923"/>
      <c r="AA140" s="923"/>
      <c r="AB140" s="923"/>
      <c r="AC140" s="923"/>
      <c r="AD140" s="923"/>
      <c r="AE140" s="923"/>
      <c r="AF140" s="923"/>
      <c r="AG140" s="923"/>
      <c r="AH140" s="923"/>
      <c r="AI140" s="923"/>
      <c r="AJ140" s="923"/>
      <c r="AK140" s="923"/>
      <c r="AL140" s="923"/>
      <c r="AM140" s="923"/>
      <c r="AN140" s="923"/>
      <c r="AO140" s="923"/>
      <c r="AP140" s="923"/>
      <c r="AQ140" s="924"/>
      <c r="AR140" s="924"/>
      <c r="AS140" s="924"/>
      <c r="AT140" s="924"/>
      <c r="AU140" s="924"/>
      <c r="AV140" s="924"/>
      <c r="AW140" s="924"/>
      <c r="AX140" s="924"/>
      <c r="AY140" s="924"/>
      <c r="AZ140" s="924"/>
      <c r="BA140" s="924"/>
      <c r="BB140" s="924"/>
      <c r="BC140" s="924"/>
      <c r="BD140" s="924"/>
      <c r="BE140" s="924"/>
      <c r="BF140" s="924"/>
      <c r="BG140" s="924"/>
      <c r="BH140" s="924"/>
      <c r="BI140" s="923" t="str">
        <f>IF(作業３!E558+作業３!E559=0,"",作業３!E558+作業３!E559)</f>
        <v/>
      </c>
      <c r="BJ140" s="923"/>
      <c r="BK140" s="923"/>
      <c r="BL140" s="923"/>
      <c r="BM140" s="923"/>
      <c r="BN140" s="923"/>
      <c r="BO140" s="923"/>
      <c r="BP140" s="923"/>
      <c r="BQ140" s="923"/>
      <c r="BR140" s="923"/>
      <c r="BS140" s="923"/>
      <c r="BT140" s="923"/>
      <c r="BU140" s="923"/>
      <c r="BV140" s="923"/>
      <c r="BW140" s="923"/>
      <c r="BX140" s="923"/>
      <c r="BY140" s="923"/>
      <c r="BZ140" s="923"/>
      <c r="CA140" s="899"/>
      <c r="CB140" s="899"/>
      <c r="CC140" s="899"/>
      <c r="CD140" s="899"/>
      <c r="CE140" s="899"/>
      <c r="CF140" s="899"/>
      <c r="CG140" s="899"/>
      <c r="CH140" s="899"/>
      <c r="CI140" s="899"/>
      <c r="CJ140" s="899"/>
      <c r="CK140" s="899"/>
      <c r="CL140" s="899"/>
      <c r="CM140" s="899"/>
      <c r="CN140" s="899"/>
      <c r="CO140" s="899"/>
      <c r="CP140" s="899"/>
      <c r="CQ140" s="899"/>
      <c r="CR140" s="900"/>
      <c r="CS140" s="4">
        <f>IF(BI140="",0,BI140)</f>
        <v>0</v>
      </c>
      <c r="CT140" s="4"/>
      <c r="CU140" s="4"/>
      <c r="CV140" s="4"/>
      <c r="CW140" s="4"/>
      <c r="CX140" s="4"/>
      <c r="CY140" s="4"/>
      <c r="CZ140" s="4"/>
      <c r="DA140" s="4"/>
      <c r="DB140" s="4"/>
      <c r="DC140" s="4"/>
      <c r="DD140" s="4"/>
      <c r="DE140" s="4"/>
      <c r="DF140" s="4"/>
      <c r="DG140" s="4"/>
    </row>
    <row r="141" spans="1:111" s="3" customFormat="1" ht="35.1" customHeight="1" thickBot="1" x14ac:dyDescent="0.25">
      <c r="A141" s="4"/>
      <c r="B141" s="4"/>
      <c r="C141" s="4"/>
      <c r="E141" s="837" t="s">
        <v>162</v>
      </c>
      <c r="F141" s="838"/>
      <c r="G141" s="838"/>
      <c r="H141" s="838"/>
      <c r="I141" s="838"/>
      <c r="J141" s="838"/>
      <c r="K141" s="838"/>
      <c r="L141" s="838"/>
      <c r="M141" s="838"/>
      <c r="N141" s="838"/>
      <c r="O141" s="838"/>
      <c r="P141" s="838"/>
      <c r="Q141" s="838"/>
      <c r="R141" s="838"/>
      <c r="S141" s="838"/>
      <c r="T141" s="838"/>
      <c r="U141" s="838"/>
      <c r="V141" s="838"/>
      <c r="W141" s="838"/>
      <c r="X141" s="839"/>
      <c r="Y141" s="923" t="str">
        <f t="shared" si="5"/>
        <v/>
      </c>
      <c r="Z141" s="923"/>
      <c r="AA141" s="923"/>
      <c r="AB141" s="923"/>
      <c r="AC141" s="923"/>
      <c r="AD141" s="923"/>
      <c r="AE141" s="923"/>
      <c r="AF141" s="923"/>
      <c r="AG141" s="923"/>
      <c r="AH141" s="923"/>
      <c r="AI141" s="923"/>
      <c r="AJ141" s="923"/>
      <c r="AK141" s="923"/>
      <c r="AL141" s="923"/>
      <c r="AM141" s="923"/>
      <c r="AN141" s="923"/>
      <c r="AO141" s="923"/>
      <c r="AP141" s="923"/>
      <c r="AQ141" s="924"/>
      <c r="AR141" s="924"/>
      <c r="AS141" s="924"/>
      <c r="AT141" s="924"/>
      <c r="AU141" s="924"/>
      <c r="AV141" s="924"/>
      <c r="AW141" s="924"/>
      <c r="AX141" s="924"/>
      <c r="AY141" s="924"/>
      <c r="AZ141" s="924"/>
      <c r="BA141" s="924"/>
      <c r="BB141" s="924"/>
      <c r="BC141" s="924"/>
      <c r="BD141" s="924"/>
      <c r="BE141" s="924"/>
      <c r="BF141" s="924"/>
      <c r="BG141" s="924"/>
      <c r="BH141" s="924"/>
      <c r="BI141" s="923" t="str">
        <f>IF(作業３!E592+作業３!E593+作業３!E606+作業３!E624+作業３!E625+作業３!E626=0,"",作業３!E592+作業３!E593+作業３!E606+作業３!E624+作業３!E625+作業３!E626)</f>
        <v/>
      </c>
      <c r="BJ141" s="923"/>
      <c r="BK141" s="923"/>
      <c r="BL141" s="923"/>
      <c r="BM141" s="923"/>
      <c r="BN141" s="923"/>
      <c r="BO141" s="923"/>
      <c r="BP141" s="923"/>
      <c r="BQ141" s="923"/>
      <c r="BR141" s="923"/>
      <c r="BS141" s="923"/>
      <c r="BT141" s="923"/>
      <c r="BU141" s="923"/>
      <c r="BV141" s="923"/>
      <c r="BW141" s="923"/>
      <c r="BX141" s="923"/>
      <c r="BY141" s="923"/>
      <c r="BZ141" s="923"/>
      <c r="CA141" s="899"/>
      <c r="CB141" s="899"/>
      <c r="CC141" s="899"/>
      <c r="CD141" s="899"/>
      <c r="CE141" s="899"/>
      <c r="CF141" s="899"/>
      <c r="CG141" s="899"/>
      <c r="CH141" s="899"/>
      <c r="CI141" s="899"/>
      <c r="CJ141" s="899"/>
      <c r="CK141" s="899"/>
      <c r="CL141" s="899"/>
      <c r="CM141" s="899"/>
      <c r="CN141" s="899"/>
      <c r="CO141" s="899"/>
      <c r="CP141" s="899"/>
      <c r="CQ141" s="899"/>
      <c r="CR141" s="900"/>
      <c r="CS141" s="4">
        <f>IF(BI141="",0,BI141)</f>
        <v>0</v>
      </c>
      <c r="CT141" s="4"/>
      <c r="CU141" s="4"/>
      <c r="CV141" s="4"/>
      <c r="CW141" s="4"/>
      <c r="CX141" s="4"/>
      <c r="CY141" s="4"/>
      <c r="CZ141" s="4"/>
      <c r="DA141" s="4"/>
      <c r="DB141" s="4"/>
      <c r="DC141" s="4"/>
      <c r="DD141" s="4"/>
      <c r="DE141" s="4"/>
      <c r="DF141" s="4"/>
      <c r="DG141" s="4"/>
    </row>
    <row r="142" spans="1:111" s="3" customFormat="1" ht="39.9" customHeight="1" x14ac:dyDescent="0.2">
      <c r="A142" s="4"/>
      <c r="B142" s="4"/>
      <c r="C142" s="4"/>
      <c r="E142" s="856" t="s">
        <v>163</v>
      </c>
      <c r="F142" s="857"/>
      <c r="G142" s="857"/>
      <c r="H142" s="857"/>
      <c r="I142" s="857"/>
      <c r="J142" s="857"/>
      <c r="K142" s="857"/>
      <c r="L142" s="857"/>
      <c r="M142" s="857"/>
      <c r="N142" s="857"/>
      <c r="O142" s="857"/>
      <c r="P142" s="857"/>
      <c r="Q142" s="857"/>
      <c r="R142" s="857"/>
      <c r="S142" s="857"/>
      <c r="T142" s="857"/>
      <c r="U142" s="857"/>
      <c r="V142" s="857"/>
      <c r="W142" s="857"/>
      <c r="X142" s="858"/>
      <c r="Y142" s="928" t="str">
        <f t="shared" si="5"/>
        <v/>
      </c>
      <c r="Z142" s="928"/>
      <c r="AA142" s="928"/>
      <c r="AB142" s="928"/>
      <c r="AC142" s="928"/>
      <c r="AD142" s="928"/>
      <c r="AE142" s="928"/>
      <c r="AF142" s="928"/>
      <c r="AG142" s="928"/>
      <c r="AH142" s="928"/>
      <c r="AI142" s="928"/>
      <c r="AJ142" s="928"/>
      <c r="AK142" s="928"/>
      <c r="AL142" s="928"/>
      <c r="AM142" s="928"/>
      <c r="AN142" s="928"/>
      <c r="AO142" s="928"/>
      <c r="AP142" s="928"/>
      <c r="AQ142" s="929"/>
      <c r="AR142" s="929"/>
      <c r="AS142" s="929"/>
      <c r="AT142" s="929"/>
      <c r="AU142" s="929"/>
      <c r="AV142" s="929"/>
      <c r="AW142" s="929"/>
      <c r="AX142" s="929"/>
      <c r="AY142" s="929"/>
      <c r="AZ142" s="929"/>
      <c r="BA142" s="929"/>
      <c r="BB142" s="929"/>
      <c r="BC142" s="929"/>
      <c r="BD142" s="929"/>
      <c r="BE142" s="929"/>
      <c r="BF142" s="929"/>
      <c r="BG142" s="929"/>
      <c r="BH142" s="929"/>
      <c r="BI142" s="928" t="str">
        <f>IF(CS143+CS144+CS145+CS146=0,"",CS143+CS144+CS145+CS146)</f>
        <v/>
      </c>
      <c r="BJ142" s="928"/>
      <c r="BK142" s="928"/>
      <c r="BL142" s="928"/>
      <c r="BM142" s="928"/>
      <c r="BN142" s="928"/>
      <c r="BO142" s="928"/>
      <c r="BP142" s="928"/>
      <c r="BQ142" s="928"/>
      <c r="BR142" s="928"/>
      <c r="BS142" s="928"/>
      <c r="BT142" s="928"/>
      <c r="BU142" s="928"/>
      <c r="BV142" s="928"/>
      <c r="BW142" s="928"/>
      <c r="BX142" s="928"/>
      <c r="BY142" s="928"/>
      <c r="BZ142" s="928"/>
      <c r="CA142" s="930"/>
      <c r="CB142" s="930"/>
      <c r="CC142" s="930"/>
      <c r="CD142" s="930"/>
      <c r="CE142" s="930"/>
      <c r="CF142" s="930"/>
      <c r="CG142" s="930"/>
      <c r="CH142" s="930"/>
      <c r="CI142" s="930"/>
      <c r="CJ142" s="930"/>
      <c r="CK142" s="930"/>
      <c r="CL142" s="930"/>
      <c r="CM142" s="930"/>
      <c r="CN142" s="930"/>
      <c r="CO142" s="930"/>
      <c r="CP142" s="930"/>
      <c r="CQ142" s="930"/>
      <c r="CR142" s="931"/>
      <c r="CS142" s="4"/>
      <c r="CT142" s="4"/>
      <c r="CU142" s="4"/>
      <c r="CV142" s="4"/>
      <c r="CW142" s="4"/>
      <c r="CX142" s="4"/>
      <c r="CY142" s="4"/>
      <c r="CZ142" s="4"/>
      <c r="DA142" s="4"/>
      <c r="DB142" s="4"/>
      <c r="DC142" s="4"/>
      <c r="DD142" s="4"/>
      <c r="DE142" s="4"/>
      <c r="DF142" s="4"/>
      <c r="DG142" s="4"/>
    </row>
    <row r="143" spans="1:111" s="3" customFormat="1" ht="32.1" customHeight="1" x14ac:dyDescent="0.2">
      <c r="A143" s="4"/>
      <c r="B143" s="4"/>
      <c r="C143" s="4"/>
      <c r="E143" s="892" t="s">
        <v>212</v>
      </c>
      <c r="F143" s="875"/>
      <c r="G143" s="876"/>
      <c r="H143" s="883" t="s">
        <v>219</v>
      </c>
      <c r="I143" s="884"/>
      <c r="J143" s="884"/>
      <c r="K143" s="884"/>
      <c r="L143" s="884"/>
      <c r="M143" s="884"/>
      <c r="N143" s="884"/>
      <c r="O143" s="884"/>
      <c r="P143" s="884"/>
      <c r="Q143" s="884"/>
      <c r="R143" s="884"/>
      <c r="S143" s="884"/>
      <c r="T143" s="884"/>
      <c r="U143" s="884"/>
      <c r="V143" s="884"/>
      <c r="W143" s="884"/>
      <c r="X143" s="885"/>
      <c r="Y143" s="920" t="str">
        <f t="shared" si="5"/>
        <v/>
      </c>
      <c r="Z143" s="920"/>
      <c r="AA143" s="920"/>
      <c r="AB143" s="920"/>
      <c r="AC143" s="920"/>
      <c r="AD143" s="920"/>
      <c r="AE143" s="920"/>
      <c r="AF143" s="920"/>
      <c r="AG143" s="920"/>
      <c r="AH143" s="920"/>
      <c r="AI143" s="920"/>
      <c r="AJ143" s="920"/>
      <c r="AK143" s="920"/>
      <c r="AL143" s="920"/>
      <c r="AM143" s="920"/>
      <c r="AN143" s="920"/>
      <c r="AO143" s="920"/>
      <c r="AP143" s="920"/>
      <c r="AQ143" s="901"/>
      <c r="AR143" s="901"/>
      <c r="AS143" s="901"/>
      <c r="AT143" s="901"/>
      <c r="AU143" s="901"/>
      <c r="AV143" s="901"/>
      <c r="AW143" s="901"/>
      <c r="AX143" s="901"/>
      <c r="AY143" s="901"/>
      <c r="AZ143" s="901"/>
      <c r="BA143" s="901"/>
      <c r="BB143" s="901"/>
      <c r="BC143" s="901"/>
      <c r="BD143" s="901"/>
      <c r="BE143" s="901"/>
      <c r="BF143" s="901"/>
      <c r="BG143" s="901"/>
      <c r="BH143" s="901"/>
      <c r="BI143" s="920" t="str">
        <f>IF(作業３!E595=0,"",作業３!E595)</f>
        <v/>
      </c>
      <c r="BJ143" s="920"/>
      <c r="BK143" s="920"/>
      <c r="BL143" s="920"/>
      <c r="BM143" s="920"/>
      <c r="BN143" s="920"/>
      <c r="BO143" s="920"/>
      <c r="BP143" s="920"/>
      <c r="BQ143" s="920"/>
      <c r="BR143" s="920"/>
      <c r="BS143" s="920"/>
      <c r="BT143" s="920"/>
      <c r="BU143" s="920"/>
      <c r="BV143" s="920"/>
      <c r="BW143" s="920"/>
      <c r="BX143" s="920"/>
      <c r="BY143" s="920"/>
      <c r="BZ143" s="920"/>
      <c r="CA143" s="941"/>
      <c r="CB143" s="941"/>
      <c r="CC143" s="941"/>
      <c r="CD143" s="941"/>
      <c r="CE143" s="941"/>
      <c r="CF143" s="941"/>
      <c r="CG143" s="941"/>
      <c r="CH143" s="941"/>
      <c r="CI143" s="941"/>
      <c r="CJ143" s="941"/>
      <c r="CK143" s="941"/>
      <c r="CL143" s="941"/>
      <c r="CM143" s="941"/>
      <c r="CN143" s="941"/>
      <c r="CO143" s="941"/>
      <c r="CP143" s="941"/>
      <c r="CQ143" s="941"/>
      <c r="CR143" s="942"/>
      <c r="CS143" s="4">
        <f>IF(BI143="",0,BI143)</f>
        <v>0</v>
      </c>
      <c r="CT143" s="4"/>
      <c r="CU143" s="4"/>
      <c r="CV143" s="4"/>
      <c r="CW143" s="4"/>
      <c r="CX143" s="4"/>
      <c r="CY143" s="4"/>
      <c r="CZ143" s="4"/>
      <c r="DA143" s="4"/>
      <c r="DB143" s="4"/>
      <c r="DC143" s="4"/>
      <c r="DD143" s="4"/>
      <c r="DE143" s="4"/>
      <c r="DF143" s="4"/>
      <c r="DG143" s="4"/>
    </row>
    <row r="144" spans="1:111" s="3" customFormat="1" ht="32.1" customHeight="1" x14ac:dyDescent="0.2">
      <c r="A144" s="4"/>
      <c r="B144" s="4"/>
      <c r="C144" s="4"/>
      <c r="E144" s="893"/>
      <c r="F144" s="878"/>
      <c r="G144" s="879"/>
      <c r="H144" s="886" t="s">
        <v>220</v>
      </c>
      <c r="I144" s="887"/>
      <c r="J144" s="887"/>
      <c r="K144" s="887"/>
      <c r="L144" s="887"/>
      <c r="M144" s="887"/>
      <c r="N144" s="887"/>
      <c r="O144" s="887"/>
      <c r="P144" s="887"/>
      <c r="Q144" s="887"/>
      <c r="R144" s="887"/>
      <c r="S144" s="887"/>
      <c r="T144" s="887"/>
      <c r="U144" s="887"/>
      <c r="V144" s="887"/>
      <c r="W144" s="887"/>
      <c r="X144" s="888"/>
      <c r="Y144" s="943" t="str">
        <f t="shared" si="5"/>
        <v/>
      </c>
      <c r="Z144" s="943"/>
      <c r="AA144" s="943"/>
      <c r="AB144" s="943"/>
      <c r="AC144" s="943"/>
      <c r="AD144" s="943"/>
      <c r="AE144" s="943"/>
      <c r="AF144" s="943"/>
      <c r="AG144" s="943"/>
      <c r="AH144" s="943"/>
      <c r="AI144" s="943"/>
      <c r="AJ144" s="943"/>
      <c r="AK144" s="943"/>
      <c r="AL144" s="943"/>
      <c r="AM144" s="943"/>
      <c r="AN144" s="943"/>
      <c r="AO144" s="943"/>
      <c r="AP144" s="943"/>
      <c r="AQ144" s="944"/>
      <c r="AR144" s="944"/>
      <c r="AS144" s="944"/>
      <c r="AT144" s="944"/>
      <c r="AU144" s="944"/>
      <c r="AV144" s="944"/>
      <c r="AW144" s="944"/>
      <c r="AX144" s="944"/>
      <c r="AY144" s="944"/>
      <c r="AZ144" s="944"/>
      <c r="BA144" s="944"/>
      <c r="BB144" s="944"/>
      <c r="BC144" s="944"/>
      <c r="BD144" s="944"/>
      <c r="BE144" s="944"/>
      <c r="BF144" s="944"/>
      <c r="BG144" s="944"/>
      <c r="BH144" s="944"/>
      <c r="BI144" s="943" t="str">
        <f>IF(作業３!E596=0,"",作業３!E596)</f>
        <v/>
      </c>
      <c r="BJ144" s="943"/>
      <c r="BK144" s="943"/>
      <c r="BL144" s="943"/>
      <c r="BM144" s="943"/>
      <c r="BN144" s="943"/>
      <c r="BO144" s="943"/>
      <c r="BP144" s="943"/>
      <c r="BQ144" s="943"/>
      <c r="BR144" s="943"/>
      <c r="BS144" s="943"/>
      <c r="BT144" s="943"/>
      <c r="BU144" s="943"/>
      <c r="BV144" s="943"/>
      <c r="BW144" s="943"/>
      <c r="BX144" s="943"/>
      <c r="BY144" s="943"/>
      <c r="BZ144" s="943"/>
      <c r="CA144" s="945"/>
      <c r="CB144" s="945"/>
      <c r="CC144" s="945"/>
      <c r="CD144" s="945"/>
      <c r="CE144" s="945"/>
      <c r="CF144" s="945"/>
      <c r="CG144" s="945"/>
      <c r="CH144" s="945"/>
      <c r="CI144" s="945"/>
      <c r="CJ144" s="945"/>
      <c r="CK144" s="945"/>
      <c r="CL144" s="945"/>
      <c r="CM144" s="945"/>
      <c r="CN144" s="945"/>
      <c r="CO144" s="945"/>
      <c r="CP144" s="945"/>
      <c r="CQ144" s="945"/>
      <c r="CR144" s="946"/>
      <c r="CS144" s="4">
        <f>IF(BI144="",0,BI144)</f>
        <v>0</v>
      </c>
      <c r="CT144" s="4"/>
      <c r="CU144" s="4"/>
      <c r="CV144" s="4"/>
      <c r="CW144" s="4"/>
      <c r="CX144" s="4"/>
      <c r="CY144" s="4"/>
      <c r="CZ144" s="4"/>
      <c r="DA144" s="4"/>
      <c r="DB144" s="4"/>
      <c r="DC144" s="4"/>
      <c r="DD144" s="4"/>
      <c r="DE144" s="4"/>
      <c r="DF144" s="4"/>
      <c r="DG144" s="4"/>
    </row>
    <row r="145" spans="1:111" s="3" customFormat="1" ht="32.1" customHeight="1" x14ac:dyDescent="0.2">
      <c r="A145" s="4"/>
      <c r="B145" s="4"/>
      <c r="C145" s="4"/>
      <c r="E145" s="893"/>
      <c r="F145" s="878"/>
      <c r="G145" s="879"/>
      <c r="H145" s="886" t="s">
        <v>221</v>
      </c>
      <c r="I145" s="887"/>
      <c r="J145" s="887"/>
      <c r="K145" s="887"/>
      <c r="L145" s="887"/>
      <c r="M145" s="887"/>
      <c r="N145" s="887"/>
      <c r="O145" s="887"/>
      <c r="P145" s="887"/>
      <c r="Q145" s="887"/>
      <c r="R145" s="887"/>
      <c r="S145" s="887"/>
      <c r="T145" s="887"/>
      <c r="U145" s="887"/>
      <c r="V145" s="887"/>
      <c r="W145" s="887"/>
      <c r="X145" s="888"/>
      <c r="Y145" s="943" t="str">
        <f t="shared" ref="Y145" si="6">IF(BI145="","",BI145)</f>
        <v/>
      </c>
      <c r="Z145" s="943"/>
      <c r="AA145" s="943"/>
      <c r="AB145" s="943"/>
      <c r="AC145" s="943"/>
      <c r="AD145" s="943"/>
      <c r="AE145" s="943"/>
      <c r="AF145" s="943"/>
      <c r="AG145" s="943"/>
      <c r="AH145" s="943"/>
      <c r="AI145" s="943"/>
      <c r="AJ145" s="943"/>
      <c r="AK145" s="943"/>
      <c r="AL145" s="943"/>
      <c r="AM145" s="943"/>
      <c r="AN145" s="943"/>
      <c r="AO145" s="943"/>
      <c r="AP145" s="943"/>
      <c r="AQ145" s="944"/>
      <c r="AR145" s="944"/>
      <c r="AS145" s="944"/>
      <c r="AT145" s="944"/>
      <c r="AU145" s="944"/>
      <c r="AV145" s="944"/>
      <c r="AW145" s="944"/>
      <c r="AX145" s="944"/>
      <c r="AY145" s="944"/>
      <c r="AZ145" s="944"/>
      <c r="BA145" s="944"/>
      <c r="BB145" s="944"/>
      <c r="BC145" s="944"/>
      <c r="BD145" s="944"/>
      <c r="BE145" s="944"/>
      <c r="BF145" s="944"/>
      <c r="BG145" s="944"/>
      <c r="BH145" s="944"/>
      <c r="BI145" s="943" t="str">
        <f>IF(作業３!E603=0,"",作業３!E603)</f>
        <v/>
      </c>
      <c r="BJ145" s="943"/>
      <c r="BK145" s="943"/>
      <c r="BL145" s="943"/>
      <c r="BM145" s="943"/>
      <c r="BN145" s="943"/>
      <c r="BO145" s="943"/>
      <c r="BP145" s="943"/>
      <c r="BQ145" s="943"/>
      <c r="BR145" s="943"/>
      <c r="BS145" s="943"/>
      <c r="BT145" s="943"/>
      <c r="BU145" s="943"/>
      <c r="BV145" s="943"/>
      <c r="BW145" s="943"/>
      <c r="BX145" s="943"/>
      <c r="BY145" s="943"/>
      <c r="BZ145" s="943"/>
      <c r="CA145" s="945"/>
      <c r="CB145" s="945"/>
      <c r="CC145" s="945"/>
      <c r="CD145" s="945"/>
      <c r="CE145" s="945"/>
      <c r="CF145" s="945"/>
      <c r="CG145" s="945"/>
      <c r="CH145" s="945"/>
      <c r="CI145" s="945"/>
      <c r="CJ145" s="945"/>
      <c r="CK145" s="945"/>
      <c r="CL145" s="945"/>
      <c r="CM145" s="945"/>
      <c r="CN145" s="945"/>
      <c r="CO145" s="945"/>
      <c r="CP145" s="945"/>
      <c r="CQ145" s="945"/>
      <c r="CR145" s="946"/>
      <c r="CS145" s="4">
        <f>IF(BI145="",0,BI145)</f>
        <v>0</v>
      </c>
      <c r="CT145" s="4"/>
      <c r="CU145" s="4"/>
      <c r="CV145" s="4"/>
      <c r="CW145" s="4"/>
      <c r="CX145" s="4"/>
      <c r="CY145" s="4"/>
      <c r="CZ145" s="4"/>
      <c r="DA145" s="4"/>
      <c r="DB145" s="4"/>
      <c r="DC145" s="4"/>
      <c r="DD145" s="4"/>
      <c r="DE145" s="4"/>
      <c r="DF145" s="4"/>
      <c r="DG145" s="4"/>
    </row>
    <row r="146" spans="1:111" s="3" customFormat="1" ht="32.1" customHeight="1" thickBot="1" x14ac:dyDescent="0.25">
      <c r="A146" s="4"/>
      <c r="B146" s="4"/>
      <c r="C146" s="4"/>
      <c r="E146" s="894"/>
      <c r="F146" s="895"/>
      <c r="G146" s="896"/>
      <c r="H146" s="902" t="s">
        <v>222</v>
      </c>
      <c r="I146" s="903"/>
      <c r="J146" s="903"/>
      <c r="K146" s="903"/>
      <c r="L146" s="903"/>
      <c r="M146" s="903"/>
      <c r="N146" s="903"/>
      <c r="O146" s="903"/>
      <c r="P146" s="903"/>
      <c r="Q146" s="903"/>
      <c r="R146" s="903"/>
      <c r="S146" s="903"/>
      <c r="T146" s="903"/>
      <c r="U146" s="903"/>
      <c r="V146" s="903"/>
      <c r="W146" s="903"/>
      <c r="X146" s="904"/>
      <c r="Y146" s="921" t="str">
        <f t="shared" ref="Y146:Y150" si="7">IF(BI146="","",BI146)</f>
        <v/>
      </c>
      <c r="Z146" s="921"/>
      <c r="AA146" s="921"/>
      <c r="AB146" s="921"/>
      <c r="AC146" s="921"/>
      <c r="AD146" s="921"/>
      <c r="AE146" s="921"/>
      <c r="AF146" s="921"/>
      <c r="AG146" s="921"/>
      <c r="AH146" s="921"/>
      <c r="AI146" s="921"/>
      <c r="AJ146" s="921"/>
      <c r="AK146" s="921"/>
      <c r="AL146" s="921"/>
      <c r="AM146" s="921"/>
      <c r="AN146" s="921"/>
      <c r="AO146" s="921"/>
      <c r="AP146" s="921"/>
      <c r="AQ146" s="922"/>
      <c r="AR146" s="922"/>
      <c r="AS146" s="922"/>
      <c r="AT146" s="922"/>
      <c r="AU146" s="922"/>
      <c r="AV146" s="922"/>
      <c r="AW146" s="922"/>
      <c r="AX146" s="922"/>
      <c r="AY146" s="922"/>
      <c r="AZ146" s="922"/>
      <c r="BA146" s="922"/>
      <c r="BB146" s="922"/>
      <c r="BC146" s="922"/>
      <c r="BD146" s="922"/>
      <c r="BE146" s="922"/>
      <c r="BF146" s="922"/>
      <c r="BG146" s="922"/>
      <c r="BH146" s="922"/>
      <c r="BI146" s="921" t="str">
        <f>IF(作業３!E609=0,"",作業３!E609)</f>
        <v/>
      </c>
      <c r="BJ146" s="921"/>
      <c r="BK146" s="921"/>
      <c r="BL146" s="921"/>
      <c r="BM146" s="921"/>
      <c r="BN146" s="921"/>
      <c r="BO146" s="921"/>
      <c r="BP146" s="921"/>
      <c r="BQ146" s="921"/>
      <c r="BR146" s="921"/>
      <c r="BS146" s="921"/>
      <c r="BT146" s="921"/>
      <c r="BU146" s="921"/>
      <c r="BV146" s="921"/>
      <c r="BW146" s="921"/>
      <c r="BX146" s="921"/>
      <c r="BY146" s="921"/>
      <c r="BZ146" s="921"/>
      <c r="CA146" s="1289"/>
      <c r="CB146" s="1289"/>
      <c r="CC146" s="1289"/>
      <c r="CD146" s="1289"/>
      <c r="CE146" s="1289"/>
      <c r="CF146" s="1289"/>
      <c r="CG146" s="1289"/>
      <c r="CH146" s="1289"/>
      <c r="CI146" s="1289"/>
      <c r="CJ146" s="1289"/>
      <c r="CK146" s="1289"/>
      <c r="CL146" s="1289"/>
      <c r="CM146" s="1289"/>
      <c r="CN146" s="1289"/>
      <c r="CO146" s="1289"/>
      <c r="CP146" s="1289"/>
      <c r="CQ146" s="1289"/>
      <c r="CR146" s="1290"/>
      <c r="CS146" s="4">
        <f>IF(BI146="",0,BI146)</f>
        <v>0</v>
      </c>
      <c r="CT146" s="4"/>
      <c r="CU146" s="4"/>
      <c r="CV146" s="4"/>
      <c r="CW146" s="4"/>
      <c r="CX146" s="4"/>
      <c r="CY146" s="4"/>
      <c r="CZ146" s="4"/>
      <c r="DA146" s="4"/>
      <c r="DB146" s="4"/>
      <c r="DC146" s="4"/>
      <c r="DD146" s="4"/>
      <c r="DE146" s="4"/>
      <c r="DF146" s="4"/>
      <c r="DG146" s="4"/>
    </row>
    <row r="147" spans="1:111" s="3" customFormat="1" ht="39.9" customHeight="1" x14ac:dyDescent="0.2">
      <c r="A147" s="4"/>
      <c r="B147" s="4"/>
      <c r="C147" s="4"/>
      <c r="E147" s="856" t="s">
        <v>225</v>
      </c>
      <c r="F147" s="857"/>
      <c r="G147" s="857"/>
      <c r="H147" s="857"/>
      <c r="I147" s="857"/>
      <c r="J147" s="857"/>
      <c r="K147" s="857"/>
      <c r="L147" s="857"/>
      <c r="M147" s="857"/>
      <c r="N147" s="857"/>
      <c r="O147" s="857"/>
      <c r="P147" s="857"/>
      <c r="Q147" s="857"/>
      <c r="R147" s="857"/>
      <c r="S147" s="857"/>
      <c r="T147" s="857"/>
      <c r="U147" s="857"/>
      <c r="V147" s="857"/>
      <c r="W147" s="857"/>
      <c r="X147" s="858"/>
      <c r="Y147" s="928" t="str">
        <f t="shared" si="7"/>
        <v/>
      </c>
      <c r="Z147" s="928"/>
      <c r="AA147" s="928"/>
      <c r="AB147" s="928"/>
      <c r="AC147" s="928"/>
      <c r="AD147" s="928"/>
      <c r="AE147" s="928"/>
      <c r="AF147" s="928"/>
      <c r="AG147" s="928"/>
      <c r="AH147" s="928"/>
      <c r="AI147" s="928"/>
      <c r="AJ147" s="928"/>
      <c r="AK147" s="928"/>
      <c r="AL147" s="928"/>
      <c r="AM147" s="928"/>
      <c r="AN147" s="928"/>
      <c r="AO147" s="928"/>
      <c r="AP147" s="928"/>
      <c r="AQ147" s="929"/>
      <c r="AR147" s="929"/>
      <c r="AS147" s="929"/>
      <c r="AT147" s="929"/>
      <c r="AU147" s="929"/>
      <c r="AV147" s="929"/>
      <c r="AW147" s="929"/>
      <c r="AX147" s="929"/>
      <c r="AY147" s="929"/>
      <c r="AZ147" s="929"/>
      <c r="BA147" s="929"/>
      <c r="BB147" s="929"/>
      <c r="BC147" s="929"/>
      <c r="BD147" s="929"/>
      <c r="BE147" s="929"/>
      <c r="BF147" s="929"/>
      <c r="BG147" s="929"/>
      <c r="BH147" s="929"/>
      <c r="BI147" s="928" t="str">
        <f>IF(CS148+CS149+CS150=0,"",CS148+CS149+CS150)</f>
        <v/>
      </c>
      <c r="BJ147" s="928"/>
      <c r="BK147" s="928"/>
      <c r="BL147" s="928"/>
      <c r="BM147" s="928"/>
      <c r="BN147" s="928"/>
      <c r="BO147" s="928"/>
      <c r="BP147" s="928"/>
      <c r="BQ147" s="928"/>
      <c r="BR147" s="928"/>
      <c r="BS147" s="928"/>
      <c r="BT147" s="928"/>
      <c r="BU147" s="928"/>
      <c r="BV147" s="928"/>
      <c r="BW147" s="928"/>
      <c r="BX147" s="928"/>
      <c r="BY147" s="928"/>
      <c r="BZ147" s="928"/>
      <c r="CA147" s="930"/>
      <c r="CB147" s="930"/>
      <c r="CC147" s="930"/>
      <c r="CD147" s="930"/>
      <c r="CE147" s="930"/>
      <c r="CF147" s="930"/>
      <c r="CG147" s="930"/>
      <c r="CH147" s="930"/>
      <c r="CI147" s="930"/>
      <c r="CJ147" s="930"/>
      <c r="CK147" s="930"/>
      <c r="CL147" s="930"/>
      <c r="CM147" s="930"/>
      <c r="CN147" s="930"/>
      <c r="CO147" s="930"/>
      <c r="CP147" s="930"/>
      <c r="CQ147" s="930"/>
      <c r="CR147" s="931"/>
      <c r="CS147" s="4"/>
      <c r="CT147" s="4"/>
      <c r="CU147" s="4"/>
      <c r="CV147" s="4"/>
      <c r="CW147" s="4"/>
      <c r="CX147" s="4"/>
      <c r="CY147" s="4"/>
      <c r="CZ147" s="4"/>
      <c r="DA147" s="4"/>
      <c r="DB147" s="4"/>
      <c r="DC147" s="4"/>
      <c r="DD147" s="4"/>
      <c r="DE147" s="4"/>
      <c r="DF147" s="4"/>
      <c r="DG147" s="4"/>
    </row>
    <row r="148" spans="1:111" s="3" customFormat="1" ht="32.1" customHeight="1" x14ac:dyDescent="0.2">
      <c r="A148" s="4"/>
      <c r="B148" s="4"/>
      <c r="C148" s="4"/>
      <c r="E148" s="892" t="s">
        <v>212</v>
      </c>
      <c r="F148" s="875"/>
      <c r="G148" s="876"/>
      <c r="H148" s="883" t="s">
        <v>223</v>
      </c>
      <c r="I148" s="884"/>
      <c r="J148" s="884"/>
      <c r="K148" s="884"/>
      <c r="L148" s="884"/>
      <c r="M148" s="884"/>
      <c r="N148" s="884"/>
      <c r="O148" s="884"/>
      <c r="P148" s="884"/>
      <c r="Q148" s="884"/>
      <c r="R148" s="884"/>
      <c r="S148" s="884"/>
      <c r="T148" s="884"/>
      <c r="U148" s="884"/>
      <c r="V148" s="884"/>
      <c r="W148" s="884"/>
      <c r="X148" s="885"/>
      <c r="Y148" s="920" t="str">
        <f t="shared" si="7"/>
        <v/>
      </c>
      <c r="Z148" s="920"/>
      <c r="AA148" s="920"/>
      <c r="AB148" s="920"/>
      <c r="AC148" s="920"/>
      <c r="AD148" s="920"/>
      <c r="AE148" s="920"/>
      <c r="AF148" s="920"/>
      <c r="AG148" s="920"/>
      <c r="AH148" s="920"/>
      <c r="AI148" s="920"/>
      <c r="AJ148" s="920"/>
      <c r="AK148" s="920"/>
      <c r="AL148" s="920"/>
      <c r="AM148" s="920"/>
      <c r="AN148" s="920"/>
      <c r="AO148" s="920"/>
      <c r="AP148" s="920"/>
      <c r="AQ148" s="901"/>
      <c r="AR148" s="901"/>
      <c r="AS148" s="901"/>
      <c r="AT148" s="901"/>
      <c r="AU148" s="901"/>
      <c r="AV148" s="901"/>
      <c r="AW148" s="901"/>
      <c r="AX148" s="901"/>
      <c r="AY148" s="901"/>
      <c r="AZ148" s="901"/>
      <c r="BA148" s="901"/>
      <c r="BB148" s="901"/>
      <c r="BC148" s="901"/>
      <c r="BD148" s="901"/>
      <c r="BE148" s="901"/>
      <c r="BF148" s="901"/>
      <c r="BG148" s="901"/>
      <c r="BH148" s="901"/>
      <c r="BI148" s="920" t="str">
        <f>IF(作業３!E599=0,"",作業３!E599)</f>
        <v/>
      </c>
      <c r="BJ148" s="920"/>
      <c r="BK148" s="920"/>
      <c r="BL148" s="920"/>
      <c r="BM148" s="920"/>
      <c r="BN148" s="920"/>
      <c r="BO148" s="920"/>
      <c r="BP148" s="920"/>
      <c r="BQ148" s="920"/>
      <c r="BR148" s="920"/>
      <c r="BS148" s="920"/>
      <c r="BT148" s="920"/>
      <c r="BU148" s="920"/>
      <c r="BV148" s="920"/>
      <c r="BW148" s="920"/>
      <c r="BX148" s="920"/>
      <c r="BY148" s="920"/>
      <c r="BZ148" s="920"/>
      <c r="CA148" s="941"/>
      <c r="CB148" s="941"/>
      <c r="CC148" s="941"/>
      <c r="CD148" s="941"/>
      <c r="CE148" s="941"/>
      <c r="CF148" s="941"/>
      <c r="CG148" s="941"/>
      <c r="CH148" s="941"/>
      <c r="CI148" s="941"/>
      <c r="CJ148" s="941"/>
      <c r="CK148" s="941"/>
      <c r="CL148" s="941"/>
      <c r="CM148" s="941"/>
      <c r="CN148" s="941"/>
      <c r="CO148" s="941"/>
      <c r="CP148" s="941"/>
      <c r="CQ148" s="941"/>
      <c r="CR148" s="942"/>
      <c r="CS148" s="4">
        <f>IF(BI148="",0,BI148)</f>
        <v>0</v>
      </c>
      <c r="CT148" s="4"/>
      <c r="CU148" s="4"/>
      <c r="CV148" s="4"/>
      <c r="CW148" s="4"/>
      <c r="CX148" s="4"/>
      <c r="CY148" s="4"/>
      <c r="CZ148" s="4"/>
      <c r="DA148" s="4"/>
      <c r="DB148" s="4"/>
      <c r="DC148" s="4"/>
      <c r="DD148" s="4"/>
      <c r="DE148" s="4"/>
      <c r="DF148" s="4"/>
      <c r="DG148" s="4"/>
    </row>
    <row r="149" spans="1:111" s="3" customFormat="1" ht="32.1" customHeight="1" x14ac:dyDescent="0.2">
      <c r="A149" s="4"/>
      <c r="B149" s="4"/>
      <c r="C149" s="4"/>
      <c r="E149" s="893"/>
      <c r="F149" s="878"/>
      <c r="G149" s="879"/>
      <c r="H149" s="886" t="s">
        <v>224</v>
      </c>
      <c r="I149" s="887"/>
      <c r="J149" s="887"/>
      <c r="K149" s="887"/>
      <c r="L149" s="887"/>
      <c r="M149" s="887"/>
      <c r="N149" s="887"/>
      <c r="O149" s="887"/>
      <c r="P149" s="887"/>
      <c r="Q149" s="887"/>
      <c r="R149" s="887"/>
      <c r="S149" s="887"/>
      <c r="T149" s="887"/>
      <c r="U149" s="887"/>
      <c r="V149" s="887"/>
      <c r="W149" s="887"/>
      <c r="X149" s="888"/>
      <c r="Y149" s="943" t="str">
        <f t="shared" si="7"/>
        <v/>
      </c>
      <c r="Z149" s="943"/>
      <c r="AA149" s="943"/>
      <c r="AB149" s="943"/>
      <c r="AC149" s="943"/>
      <c r="AD149" s="943"/>
      <c r="AE149" s="943"/>
      <c r="AF149" s="943"/>
      <c r="AG149" s="943"/>
      <c r="AH149" s="943"/>
      <c r="AI149" s="943"/>
      <c r="AJ149" s="943"/>
      <c r="AK149" s="943"/>
      <c r="AL149" s="943"/>
      <c r="AM149" s="943"/>
      <c r="AN149" s="943"/>
      <c r="AO149" s="943"/>
      <c r="AP149" s="943"/>
      <c r="AQ149" s="944"/>
      <c r="AR149" s="944"/>
      <c r="AS149" s="944"/>
      <c r="AT149" s="944"/>
      <c r="AU149" s="944"/>
      <c r="AV149" s="944"/>
      <c r="AW149" s="944"/>
      <c r="AX149" s="944"/>
      <c r="AY149" s="944"/>
      <c r="AZ149" s="944"/>
      <c r="BA149" s="944"/>
      <c r="BB149" s="944"/>
      <c r="BC149" s="944"/>
      <c r="BD149" s="944"/>
      <c r="BE149" s="944"/>
      <c r="BF149" s="944"/>
      <c r="BG149" s="944"/>
      <c r="BH149" s="944"/>
      <c r="BI149" s="943" t="str">
        <f>IF(作業３!E600=0,"",作業３!E600)</f>
        <v/>
      </c>
      <c r="BJ149" s="943"/>
      <c r="BK149" s="943"/>
      <c r="BL149" s="943"/>
      <c r="BM149" s="943"/>
      <c r="BN149" s="943"/>
      <c r="BO149" s="943"/>
      <c r="BP149" s="943"/>
      <c r="BQ149" s="943"/>
      <c r="BR149" s="943"/>
      <c r="BS149" s="943"/>
      <c r="BT149" s="943"/>
      <c r="BU149" s="943"/>
      <c r="BV149" s="943"/>
      <c r="BW149" s="943"/>
      <c r="BX149" s="943"/>
      <c r="BY149" s="943"/>
      <c r="BZ149" s="943"/>
      <c r="CA149" s="945"/>
      <c r="CB149" s="945"/>
      <c r="CC149" s="945"/>
      <c r="CD149" s="945"/>
      <c r="CE149" s="945"/>
      <c r="CF149" s="945"/>
      <c r="CG149" s="945"/>
      <c r="CH149" s="945"/>
      <c r="CI149" s="945"/>
      <c r="CJ149" s="945"/>
      <c r="CK149" s="945"/>
      <c r="CL149" s="945"/>
      <c r="CM149" s="945"/>
      <c r="CN149" s="945"/>
      <c r="CO149" s="945"/>
      <c r="CP149" s="945"/>
      <c r="CQ149" s="945"/>
      <c r="CR149" s="946"/>
      <c r="CS149" s="4">
        <f>IF(BI149="",0,BI149)</f>
        <v>0</v>
      </c>
      <c r="CT149" s="4"/>
      <c r="CU149" s="4"/>
      <c r="CV149" s="4"/>
      <c r="CW149" s="4"/>
      <c r="CX149" s="4"/>
      <c r="CY149" s="4"/>
      <c r="CZ149" s="4"/>
      <c r="DA149" s="4"/>
      <c r="DB149" s="4"/>
      <c r="DC149" s="4"/>
      <c r="DD149" s="4"/>
      <c r="DE149" s="4"/>
      <c r="DF149" s="4"/>
      <c r="DG149" s="4"/>
    </row>
    <row r="150" spans="1:111" s="3" customFormat="1" ht="32.1" customHeight="1" thickBot="1" x14ac:dyDescent="0.25">
      <c r="A150" s="4"/>
      <c r="B150" s="4"/>
      <c r="C150" s="4"/>
      <c r="E150" s="894"/>
      <c r="F150" s="895"/>
      <c r="G150" s="896"/>
      <c r="H150" s="902" t="s">
        <v>226</v>
      </c>
      <c r="I150" s="903"/>
      <c r="J150" s="903"/>
      <c r="K150" s="903"/>
      <c r="L150" s="903"/>
      <c r="M150" s="903"/>
      <c r="N150" s="903"/>
      <c r="O150" s="903"/>
      <c r="P150" s="903"/>
      <c r="Q150" s="903"/>
      <c r="R150" s="903"/>
      <c r="S150" s="903"/>
      <c r="T150" s="903"/>
      <c r="U150" s="903"/>
      <c r="V150" s="903"/>
      <c r="W150" s="903"/>
      <c r="X150" s="904"/>
      <c r="Y150" s="921" t="str">
        <f t="shared" si="7"/>
        <v/>
      </c>
      <c r="Z150" s="921"/>
      <c r="AA150" s="921"/>
      <c r="AB150" s="921"/>
      <c r="AC150" s="921"/>
      <c r="AD150" s="921"/>
      <c r="AE150" s="921"/>
      <c r="AF150" s="921"/>
      <c r="AG150" s="921"/>
      <c r="AH150" s="921"/>
      <c r="AI150" s="921"/>
      <c r="AJ150" s="921"/>
      <c r="AK150" s="921"/>
      <c r="AL150" s="921"/>
      <c r="AM150" s="921"/>
      <c r="AN150" s="921"/>
      <c r="AO150" s="921"/>
      <c r="AP150" s="921"/>
      <c r="AQ150" s="922"/>
      <c r="AR150" s="922"/>
      <c r="AS150" s="922"/>
      <c r="AT150" s="922"/>
      <c r="AU150" s="922"/>
      <c r="AV150" s="922"/>
      <c r="AW150" s="922"/>
      <c r="AX150" s="922"/>
      <c r="AY150" s="922"/>
      <c r="AZ150" s="922"/>
      <c r="BA150" s="922"/>
      <c r="BB150" s="922"/>
      <c r="BC150" s="922"/>
      <c r="BD150" s="922"/>
      <c r="BE150" s="922"/>
      <c r="BF150" s="922"/>
      <c r="BG150" s="922"/>
      <c r="BH150" s="922"/>
      <c r="BI150" s="921" t="str">
        <f>IF(作業３!E597+作業３!E601+作業３!E604+作業３!E610=0,"",作業３!E597+作業３!E601+作業３!E604+作業３!E610)</f>
        <v/>
      </c>
      <c r="BJ150" s="921"/>
      <c r="BK150" s="921"/>
      <c r="BL150" s="921"/>
      <c r="BM150" s="921"/>
      <c r="BN150" s="921"/>
      <c r="BO150" s="921"/>
      <c r="BP150" s="921"/>
      <c r="BQ150" s="921"/>
      <c r="BR150" s="921"/>
      <c r="BS150" s="921"/>
      <c r="BT150" s="921"/>
      <c r="BU150" s="921"/>
      <c r="BV150" s="921"/>
      <c r="BW150" s="921"/>
      <c r="BX150" s="921"/>
      <c r="BY150" s="921"/>
      <c r="BZ150" s="921"/>
      <c r="CA150" s="1289"/>
      <c r="CB150" s="1289"/>
      <c r="CC150" s="1289"/>
      <c r="CD150" s="1289"/>
      <c r="CE150" s="1289"/>
      <c r="CF150" s="1289"/>
      <c r="CG150" s="1289"/>
      <c r="CH150" s="1289"/>
      <c r="CI150" s="1289"/>
      <c r="CJ150" s="1289"/>
      <c r="CK150" s="1289"/>
      <c r="CL150" s="1289"/>
      <c r="CM150" s="1289"/>
      <c r="CN150" s="1289"/>
      <c r="CO150" s="1289"/>
      <c r="CP150" s="1289"/>
      <c r="CQ150" s="1289"/>
      <c r="CR150" s="1290"/>
      <c r="CS150" s="4">
        <f>IF(BI150="",0,BI150)</f>
        <v>0</v>
      </c>
      <c r="CT150" s="4"/>
      <c r="CU150" s="4"/>
      <c r="CV150" s="4"/>
      <c r="CW150" s="4"/>
      <c r="CX150" s="4"/>
      <c r="CY150" s="4"/>
      <c r="CZ150" s="4"/>
      <c r="DA150" s="4"/>
      <c r="DB150" s="4"/>
      <c r="DC150" s="4"/>
      <c r="DD150" s="4"/>
      <c r="DE150" s="4"/>
      <c r="DF150" s="4"/>
      <c r="DG150" s="4"/>
    </row>
    <row r="151" spans="1:111" s="3" customFormat="1" ht="39.9" customHeight="1" thickBot="1" x14ac:dyDescent="0.25">
      <c r="A151" s="4"/>
      <c r="B151" s="4"/>
      <c r="C151" s="4"/>
      <c r="E151" s="911" t="s">
        <v>164</v>
      </c>
      <c r="F151" s="912"/>
      <c r="G151" s="912"/>
      <c r="H151" s="912"/>
      <c r="I151" s="912"/>
      <c r="J151" s="912"/>
      <c r="K151" s="912"/>
      <c r="L151" s="912"/>
      <c r="M151" s="912"/>
      <c r="N151" s="912"/>
      <c r="O151" s="912"/>
      <c r="P151" s="912"/>
      <c r="Q151" s="912"/>
      <c r="R151" s="912"/>
      <c r="S151" s="912"/>
      <c r="T151" s="912"/>
      <c r="U151" s="912"/>
      <c r="V151" s="912"/>
      <c r="W151" s="912"/>
      <c r="X151" s="913"/>
      <c r="Y151" s="926" t="str">
        <f>IF(BI151="","",BI151)</f>
        <v/>
      </c>
      <c r="Z151" s="926"/>
      <c r="AA151" s="926"/>
      <c r="AB151" s="926"/>
      <c r="AC151" s="926"/>
      <c r="AD151" s="926"/>
      <c r="AE151" s="926"/>
      <c r="AF151" s="926"/>
      <c r="AG151" s="926"/>
      <c r="AH151" s="926"/>
      <c r="AI151" s="926"/>
      <c r="AJ151" s="926"/>
      <c r="AK151" s="926"/>
      <c r="AL151" s="926"/>
      <c r="AM151" s="926"/>
      <c r="AN151" s="926"/>
      <c r="AO151" s="926"/>
      <c r="AP151" s="926"/>
      <c r="AQ151" s="927"/>
      <c r="AR151" s="927"/>
      <c r="AS151" s="927"/>
      <c r="AT151" s="927"/>
      <c r="AU151" s="927"/>
      <c r="AV151" s="927"/>
      <c r="AW151" s="927"/>
      <c r="AX151" s="927"/>
      <c r="AY151" s="927"/>
      <c r="AZ151" s="927"/>
      <c r="BA151" s="927"/>
      <c r="BB151" s="927"/>
      <c r="BC151" s="927"/>
      <c r="BD151" s="927"/>
      <c r="BE151" s="927"/>
      <c r="BF151" s="927"/>
      <c r="BG151" s="927"/>
      <c r="BH151" s="927"/>
      <c r="BI151" s="926" t="str">
        <f>IF(CS151=0,"",CS151)</f>
        <v/>
      </c>
      <c r="BJ151" s="926"/>
      <c r="BK151" s="926"/>
      <c r="BL151" s="926"/>
      <c r="BM151" s="926"/>
      <c r="BN151" s="926"/>
      <c r="BO151" s="926"/>
      <c r="BP151" s="926"/>
      <c r="BQ151" s="926"/>
      <c r="BR151" s="926"/>
      <c r="BS151" s="926"/>
      <c r="BT151" s="926"/>
      <c r="BU151" s="926"/>
      <c r="BV151" s="926"/>
      <c r="BW151" s="926"/>
      <c r="BX151" s="926"/>
      <c r="BY151" s="926"/>
      <c r="BZ151" s="926"/>
      <c r="CA151" s="745"/>
      <c r="CB151" s="745"/>
      <c r="CC151" s="745"/>
      <c r="CD151" s="745"/>
      <c r="CE151" s="745"/>
      <c r="CF151" s="745"/>
      <c r="CG151" s="745"/>
      <c r="CH151" s="745"/>
      <c r="CI151" s="745"/>
      <c r="CJ151" s="745"/>
      <c r="CK151" s="745"/>
      <c r="CL151" s="745"/>
      <c r="CM151" s="745"/>
      <c r="CN151" s="745"/>
      <c r="CO151" s="745"/>
      <c r="CP151" s="745"/>
      <c r="CQ151" s="745"/>
      <c r="CR151" s="746"/>
      <c r="CS151" s="4">
        <f>CS150+CS149+CS148+CS146+CS145+CS144+CS143+CS141+CS140+CS139+CS137+CS136+CS135+CS133</f>
        <v>0</v>
      </c>
      <c r="CT151" s="4"/>
      <c r="CU151" s="4"/>
      <c r="CV151" s="4"/>
      <c r="CW151" s="4"/>
      <c r="CX151" s="4"/>
      <c r="CY151" s="4"/>
      <c r="CZ151" s="4"/>
      <c r="DA151" s="4"/>
      <c r="DB151" s="4"/>
      <c r="DC151" s="4"/>
      <c r="DD151" s="4"/>
      <c r="DE151" s="4"/>
      <c r="DF151" s="4"/>
      <c r="DG151" s="4"/>
    </row>
    <row r="152" spans="1:111" s="3" customFormat="1" ht="32.1" customHeight="1" thickBot="1" x14ac:dyDescent="0.25">
      <c r="A152" s="4"/>
      <c r="B152" s="4"/>
      <c r="C152" s="4"/>
      <c r="E152" s="908" t="s">
        <v>165</v>
      </c>
      <c r="F152" s="909"/>
      <c r="G152" s="909"/>
      <c r="H152" s="909"/>
      <c r="I152" s="909"/>
      <c r="J152" s="909"/>
      <c r="K152" s="909"/>
      <c r="L152" s="909"/>
      <c r="M152" s="909"/>
      <c r="N152" s="909"/>
      <c r="O152" s="909"/>
      <c r="P152" s="909"/>
      <c r="Q152" s="909"/>
      <c r="R152" s="909"/>
      <c r="S152" s="909"/>
      <c r="T152" s="909"/>
      <c r="U152" s="909"/>
      <c r="V152" s="909"/>
      <c r="W152" s="909"/>
      <c r="X152" s="910"/>
      <c r="Y152" s="898"/>
      <c r="Z152" s="899"/>
      <c r="AA152" s="899"/>
      <c r="AB152" s="899"/>
      <c r="AC152" s="899"/>
      <c r="AD152" s="899"/>
      <c r="AE152" s="899"/>
      <c r="AF152" s="899"/>
      <c r="AG152" s="899"/>
      <c r="AH152" s="899"/>
      <c r="AI152" s="899"/>
      <c r="AJ152" s="899"/>
      <c r="AK152" s="899"/>
      <c r="AL152" s="899"/>
      <c r="AM152" s="899"/>
      <c r="AN152" s="899"/>
      <c r="AO152" s="899"/>
      <c r="AP152" s="900"/>
      <c r="AQ152" s="405"/>
      <c r="AR152" s="405"/>
      <c r="AS152" s="405"/>
      <c r="AT152" s="405"/>
      <c r="AU152" s="405"/>
      <c r="AV152" s="405"/>
      <c r="AW152" s="405"/>
      <c r="AX152" s="405"/>
      <c r="AY152" s="405"/>
      <c r="AZ152" s="405"/>
      <c r="BA152" s="405"/>
      <c r="BB152" s="405"/>
      <c r="BC152" s="405"/>
      <c r="BD152" s="405"/>
      <c r="BE152" s="405"/>
      <c r="BF152" s="405"/>
      <c r="BG152" s="405"/>
      <c r="BH152" s="405"/>
      <c r="BI152" s="405"/>
      <c r="BJ152" s="405"/>
      <c r="BK152" s="405"/>
      <c r="BL152" s="405"/>
      <c r="BM152" s="405"/>
      <c r="BN152" s="405"/>
      <c r="BO152" s="405"/>
      <c r="BP152" s="405"/>
      <c r="BQ152" s="405"/>
      <c r="BR152" s="405"/>
      <c r="BS152" s="405"/>
      <c r="BT152" s="405"/>
      <c r="BU152" s="405"/>
      <c r="BV152" s="405"/>
      <c r="BW152" s="405"/>
      <c r="BX152" s="405"/>
      <c r="BY152" s="405"/>
      <c r="BZ152" s="405"/>
      <c r="CA152" s="405"/>
      <c r="CB152" s="405"/>
      <c r="CC152" s="405"/>
      <c r="CD152" s="405"/>
      <c r="CE152" s="405"/>
      <c r="CF152" s="405"/>
      <c r="CG152" s="405"/>
      <c r="CH152" s="405"/>
      <c r="CI152" s="405"/>
      <c r="CJ152" s="405"/>
      <c r="CK152" s="405"/>
      <c r="CL152" s="405"/>
      <c r="CM152" s="405"/>
      <c r="CN152" s="405"/>
      <c r="CO152" s="405"/>
      <c r="CP152" s="405"/>
      <c r="CQ152" s="405"/>
      <c r="CR152" s="405"/>
      <c r="CS152" s="4"/>
      <c r="CT152" s="4"/>
      <c r="CU152" s="4"/>
      <c r="CV152" s="4"/>
      <c r="CW152" s="4"/>
      <c r="CX152" s="4"/>
      <c r="CY152" s="4"/>
      <c r="CZ152" s="4"/>
      <c r="DA152" s="4"/>
      <c r="DB152" s="4"/>
      <c r="DC152" s="4"/>
      <c r="DD152" s="4"/>
      <c r="DE152" s="4"/>
      <c r="DF152" s="4"/>
      <c r="DG152" s="4"/>
    </row>
    <row r="153" spans="1:111" s="3" customFormat="1" ht="32.1" customHeight="1" thickBot="1" x14ac:dyDescent="0.25">
      <c r="A153" s="4"/>
      <c r="B153" s="4"/>
      <c r="C153" s="4"/>
      <c r="E153" s="908" t="s">
        <v>166</v>
      </c>
      <c r="F153" s="909"/>
      <c r="G153" s="909"/>
      <c r="H153" s="909"/>
      <c r="I153" s="909"/>
      <c r="J153" s="909"/>
      <c r="K153" s="909"/>
      <c r="L153" s="909"/>
      <c r="M153" s="909"/>
      <c r="N153" s="909"/>
      <c r="O153" s="909"/>
      <c r="P153" s="909"/>
      <c r="Q153" s="909"/>
      <c r="R153" s="909"/>
      <c r="S153" s="909"/>
      <c r="T153" s="909"/>
      <c r="U153" s="909"/>
      <c r="V153" s="909"/>
      <c r="W153" s="909"/>
      <c r="X153" s="910"/>
      <c r="Y153" s="898"/>
      <c r="Z153" s="899"/>
      <c r="AA153" s="899"/>
      <c r="AB153" s="899"/>
      <c r="AC153" s="899"/>
      <c r="AD153" s="899"/>
      <c r="AE153" s="899"/>
      <c r="AF153" s="899"/>
      <c r="AG153" s="899"/>
      <c r="AH153" s="899"/>
      <c r="AI153" s="899"/>
      <c r="AJ153" s="899"/>
      <c r="AK153" s="899"/>
      <c r="AL153" s="899"/>
      <c r="AM153" s="899"/>
      <c r="AN153" s="899"/>
      <c r="AO153" s="899"/>
      <c r="AP153" s="900"/>
      <c r="AQ153" s="405"/>
      <c r="AR153" s="405"/>
      <c r="AS153" s="405"/>
      <c r="AT153" s="405"/>
      <c r="AU153" s="405"/>
      <c r="AV153" s="405"/>
      <c r="AW153" s="405"/>
      <c r="AX153" s="405"/>
      <c r="AY153" s="405"/>
      <c r="AZ153" s="405"/>
      <c r="BA153" s="405"/>
      <c r="BB153" s="405"/>
      <c r="BC153" s="405"/>
      <c r="BD153" s="405"/>
      <c r="BE153" s="405"/>
      <c r="BF153" s="405"/>
      <c r="BG153" s="405"/>
      <c r="BH153" s="405"/>
      <c r="BI153" s="405"/>
      <c r="BJ153" s="405"/>
      <c r="BK153" s="405"/>
      <c r="BL153" s="405"/>
      <c r="BM153" s="405"/>
      <c r="BN153" s="405"/>
      <c r="BO153" s="405"/>
      <c r="BP153" s="405"/>
      <c r="BQ153" s="405"/>
      <c r="BR153" s="405"/>
      <c r="BS153" s="405"/>
      <c r="BT153" s="405"/>
      <c r="BU153" s="405"/>
      <c r="BV153" s="405"/>
      <c r="BW153" s="405"/>
      <c r="BX153" s="405"/>
      <c r="BY153" s="405"/>
      <c r="BZ153" s="405"/>
      <c r="CA153" s="405"/>
      <c r="CB153" s="405"/>
      <c r="CC153" s="405"/>
      <c r="CD153" s="405"/>
      <c r="CE153" s="405"/>
      <c r="CF153" s="405"/>
      <c r="CG153" s="405"/>
      <c r="CH153" s="405"/>
      <c r="CI153" s="405"/>
      <c r="CJ153" s="405"/>
      <c r="CK153" s="405"/>
      <c r="CL153" s="405"/>
      <c r="CM153" s="405"/>
      <c r="CN153" s="405"/>
      <c r="CO153" s="405"/>
      <c r="CP153" s="405"/>
      <c r="CQ153" s="405"/>
      <c r="CR153" s="405"/>
      <c r="CS153" s="4"/>
      <c r="CT153" s="4"/>
      <c r="CU153" s="4"/>
      <c r="CV153" s="4"/>
      <c r="CW153" s="4"/>
      <c r="CX153" s="4"/>
      <c r="CY153" s="4"/>
      <c r="CZ153" s="4"/>
      <c r="DA153" s="4"/>
      <c r="DB153" s="4"/>
      <c r="DC153" s="4"/>
      <c r="DD153" s="4"/>
      <c r="DE153" s="4"/>
      <c r="DF153" s="4"/>
      <c r="DG153" s="4"/>
    </row>
    <row r="154" spans="1:111" s="3" customFormat="1" ht="32.1" customHeight="1" thickBot="1" x14ac:dyDescent="0.25">
      <c r="A154" s="4"/>
      <c r="B154" s="4"/>
      <c r="C154" s="4"/>
      <c r="E154" s="908" t="s">
        <v>167</v>
      </c>
      <c r="F154" s="909"/>
      <c r="G154" s="909"/>
      <c r="H154" s="909"/>
      <c r="I154" s="909"/>
      <c r="J154" s="909"/>
      <c r="K154" s="909"/>
      <c r="L154" s="909"/>
      <c r="M154" s="909"/>
      <c r="N154" s="909"/>
      <c r="O154" s="909"/>
      <c r="P154" s="909"/>
      <c r="Q154" s="909"/>
      <c r="R154" s="909"/>
      <c r="S154" s="909"/>
      <c r="T154" s="909"/>
      <c r="U154" s="909"/>
      <c r="V154" s="909"/>
      <c r="W154" s="909"/>
      <c r="X154" s="910"/>
      <c r="Y154" s="898"/>
      <c r="Z154" s="899"/>
      <c r="AA154" s="899"/>
      <c r="AB154" s="899"/>
      <c r="AC154" s="899"/>
      <c r="AD154" s="899"/>
      <c r="AE154" s="899"/>
      <c r="AF154" s="899"/>
      <c r="AG154" s="899"/>
      <c r="AH154" s="899"/>
      <c r="AI154" s="899"/>
      <c r="AJ154" s="899"/>
      <c r="AK154" s="899"/>
      <c r="AL154" s="899"/>
      <c r="AM154" s="899"/>
      <c r="AN154" s="899"/>
      <c r="AO154" s="899"/>
      <c r="AP154" s="900"/>
      <c r="AQ154" s="405"/>
      <c r="AR154" s="405"/>
      <c r="AS154" s="405"/>
      <c r="AT154" s="405"/>
      <c r="AU154" s="405"/>
      <c r="AV154" s="405"/>
      <c r="AW154" s="405"/>
      <c r="AX154" s="405"/>
      <c r="AY154" s="405"/>
      <c r="AZ154" s="405"/>
      <c r="BA154" s="405"/>
      <c r="BB154" s="405"/>
      <c r="BC154" s="405"/>
      <c r="BD154" s="405"/>
      <c r="BE154" s="405"/>
      <c r="BF154" s="405"/>
      <c r="BG154" s="405"/>
      <c r="BH154" s="405"/>
      <c r="BI154" s="405"/>
      <c r="BJ154" s="405"/>
      <c r="BK154" s="405"/>
      <c r="BL154" s="405"/>
      <c r="BM154" s="405"/>
      <c r="BN154" s="405"/>
      <c r="BO154" s="405"/>
      <c r="BP154" s="405"/>
      <c r="BQ154" s="405"/>
      <c r="BR154" s="405"/>
      <c r="BS154" s="405"/>
      <c r="BT154" s="405"/>
      <c r="BU154" s="405"/>
      <c r="BV154" s="405"/>
      <c r="BW154" s="405"/>
      <c r="BX154" s="405"/>
      <c r="BY154" s="405"/>
      <c r="BZ154" s="405"/>
      <c r="CA154" s="405"/>
      <c r="CB154" s="405"/>
      <c r="CC154" s="405"/>
      <c r="CD154" s="405"/>
      <c r="CE154" s="405"/>
      <c r="CF154" s="405"/>
      <c r="CG154" s="405"/>
      <c r="CH154" s="405"/>
      <c r="CI154" s="405"/>
      <c r="CJ154" s="405"/>
      <c r="CK154" s="405"/>
      <c r="CL154" s="405"/>
      <c r="CM154" s="405"/>
      <c r="CN154" s="405"/>
      <c r="CO154" s="405"/>
      <c r="CP154" s="405"/>
      <c r="CQ154" s="405"/>
      <c r="CR154" s="405"/>
      <c r="CS154" s="4"/>
      <c r="CT154" s="4"/>
      <c r="CU154" s="4"/>
      <c r="CV154" s="4"/>
      <c r="CW154" s="4"/>
      <c r="CX154" s="4"/>
      <c r="CY154" s="4"/>
      <c r="CZ154" s="4"/>
      <c r="DA154" s="4"/>
      <c r="DB154" s="4"/>
      <c r="DC154" s="4"/>
      <c r="DD154" s="4"/>
      <c r="DE154" s="4"/>
      <c r="DF154" s="4"/>
      <c r="DG154" s="4"/>
    </row>
    <row r="155" spans="1:111" s="3" customFormat="1" ht="32.1" customHeight="1" thickBot="1" x14ac:dyDescent="0.25">
      <c r="A155" s="4"/>
      <c r="B155" s="4"/>
      <c r="C155" s="4"/>
      <c r="E155" s="908" t="s">
        <v>168</v>
      </c>
      <c r="F155" s="909"/>
      <c r="G155" s="909"/>
      <c r="H155" s="909"/>
      <c r="I155" s="909"/>
      <c r="J155" s="909"/>
      <c r="K155" s="909"/>
      <c r="L155" s="909"/>
      <c r="M155" s="909"/>
      <c r="N155" s="909"/>
      <c r="O155" s="909"/>
      <c r="P155" s="909"/>
      <c r="Q155" s="909"/>
      <c r="R155" s="909"/>
      <c r="S155" s="909"/>
      <c r="T155" s="909"/>
      <c r="U155" s="909"/>
      <c r="V155" s="909"/>
      <c r="W155" s="909"/>
      <c r="X155" s="910"/>
      <c r="Y155" s="898"/>
      <c r="Z155" s="899"/>
      <c r="AA155" s="899"/>
      <c r="AB155" s="899"/>
      <c r="AC155" s="899"/>
      <c r="AD155" s="899"/>
      <c r="AE155" s="899"/>
      <c r="AF155" s="899"/>
      <c r="AG155" s="899"/>
      <c r="AH155" s="899"/>
      <c r="AI155" s="899"/>
      <c r="AJ155" s="899"/>
      <c r="AK155" s="899"/>
      <c r="AL155" s="899"/>
      <c r="AM155" s="899"/>
      <c r="AN155" s="899"/>
      <c r="AO155" s="899"/>
      <c r="AP155" s="900"/>
      <c r="AQ155" s="405"/>
      <c r="AR155" s="405"/>
      <c r="AS155" s="405"/>
      <c r="AT155" s="405"/>
      <c r="AU155" s="405"/>
      <c r="AV155" s="405"/>
      <c r="AW155" s="405"/>
      <c r="AX155" s="405"/>
      <c r="AY155" s="405"/>
      <c r="AZ155" s="405"/>
      <c r="BA155" s="405"/>
      <c r="BB155" s="405"/>
      <c r="BC155" s="405"/>
      <c r="BD155" s="405"/>
      <c r="BE155" s="405"/>
      <c r="BF155" s="405"/>
      <c r="BG155" s="405"/>
      <c r="BH155" s="405"/>
      <c r="BI155" s="405"/>
      <c r="BJ155" s="405"/>
      <c r="BK155" s="405"/>
      <c r="BL155" s="405"/>
      <c r="BM155" s="405"/>
      <c r="BN155" s="405"/>
      <c r="BO155" s="405"/>
      <c r="BP155" s="405"/>
      <c r="BQ155" s="405"/>
      <c r="BR155" s="405"/>
      <c r="BS155" s="405"/>
      <c r="BT155" s="405"/>
      <c r="BU155" s="405"/>
      <c r="BV155" s="405"/>
      <c r="BW155" s="405"/>
      <c r="BX155" s="405"/>
      <c r="BY155" s="405"/>
      <c r="BZ155" s="405"/>
      <c r="CA155" s="405"/>
      <c r="CB155" s="405"/>
      <c r="CC155" s="405"/>
      <c r="CD155" s="405"/>
      <c r="CE155" s="405"/>
      <c r="CF155" s="405"/>
      <c r="CG155" s="405"/>
      <c r="CH155" s="405"/>
      <c r="CI155" s="405"/>
      <c r="CJ155" s="405"/>
      <c r="CK155" s="405"/>
      <c r="CL155" s="405"/>
      <c r="CM155" s="405"/>
      <c r="CN155" s="405"/>
      <c r="CO155" s="405"/>
      <c r="CP155" s="405"/>
      <c r="CQ155" s="405"/>
      <c r="CR155" s="405"/>
      <c r="CS155" s="4"/>
      <c r="CT155" s="4"/>
      <c r="CU155" s="4"/>
      <c r="CV155" s="4"/>
      <c r="CW155" s="4"/>
      <c r="CX155" s="4"/>
      <c r="CY155" s="4"/>
      <c r="CZ155" s="4"/>
      <c r="DA155" s="4"/>
      <c r="DB155" s="4"/>
      <c r="DC155" s="4"/>
      <c r="DD155" s="4"/>
      <c r="DE155" s="4"/>
      <c r="DF155" s="4"/>
      <c r="DG155" s="4"/>
    </row>
    <row r="156" spans="1:111" s="3" customFormat="1" ht="32.1" customHeight="1" thickBot="1" x14ac:dyDescent="0.25">
      <c r="A156" s="4"/>
      <c r="B156" s="4"/>
      <c r="C156" s="4"/>
      <c r="E156" s="908" t="s">
        <v>169</v>
      </c>
      <c r="F156" s="909"/>
      <c r="G156" s="909"/>
      <c r="H156" s="909"/>
      <c r="I156" s="909"/>
      <c r="J156" s="909"/>
      <c r="K156" s="909"/>
      <c r="L156" s="909"/>
      <c r="M156" s="909"/>
      <c r="N156" s="909"/>
      <c r="O156" s="909"/>
      <c r="P156" s="909"/>
      <c r="Q156" s="909"/>
      <c r="R156" s="909"/>
      <c r="S156" s="909"/>
      <c r="T156" s="909"/>
      <c r="U156" s="909"/>
      <c r="V156" s="909"/>
      <c r="W156" s="909"/>
      <c r="X156" s="910"/>
      <c r="Y156" s="898"/>
      <c r="Z156" s="899"/>
      <c r="AA156" s="899"/>
      <c r="AB156" s="899"/>
      <c r="AC156" s="899"/>
      <c r="AD156" s="899"/>
      <c r="AE156" s="899"/>
      <c r="AF156" s="899"/>
      <c r="AG156" s="899"/>
      <c r="AH156" s="899"/>
      <c r="AI156" s="899"/>
      <c r="AJ156" s="899"/>
      <c r="AK156" s="899"/>
      <c r="AL156" s="899"/>
      <c r="AM156" s="899"/>
      <c r="AN156" s="899"/>
      <c r="AO156" s="899"/>
      <c r="AP156" s="900"/>
      <c r="AQ156" s="405"/>
      <c r="AR156" s="405"/>
      <c r="AS156" s="405"/>
      <c r="AT156" s="405"/>
      <c r="AU156" s="405"/>
      <c r="AV156" s="405"/>
      <c r="AW156" s="405"/>
      <c r="AX156" s="405"/>
      <c r="AY156" s="405"/>
      <c r="AZ156" s="405"/>
      <c r="BA156" s="405"/>
      <c r="BB156" s="405"/>
      <c r="BC156" s="405"/>
      <c r="BD156" s="405"/>
      <c r="BE156" s="405"/>
      <c r="BF156" s="405"/>
      <c r="BG156" s="405"/>
      <c r="BH156" s="405"/>
      <c r="BI156" s="405"/>
      <c r="BJ156" s="405"/>
      <c r="BK156" s="405"/>
      <c r="BL156" s="405"/>
      <c r="BM156" s="405"/>
      <c r="BN156" s="405"/>
      <c r="BO156" s="405"/>
      <c r="BP156" s="405"/>
      <c r="BQ156" s="405"/>
      <c r="BR156" s="405"/>
      <c r="BS156" s="405"/>
      <c r="BT156" s="405"/>
      <c r="BU156" s="405"/>
      <c r="BV156" s="405"/>
      <c r="BW156" s="405"/>
      <c r="BX156" s="405"/>
      <c r="BY156" s="405"/>
      <c r="BZ156" s="405"/>
      <c r="CA156" s="405"/>
      <c r="CB156" s="405"/>
      <c r="CC156" s="405"/>
      <c r="CD156" s="405"/>
      <c r="CE156" s="405"/>
      <c r="CF156" s="405"/>
      <c r="CG156" s="405"/>
      <c r="CH156" s="405"/>
      <c r="CI156" s="405"/>
      <c r="CJ156" s="405"/>
      <c r="CK156" s="405"/>
      <c r="CL156" s="405"/>
      <c r="CM156" s="405"/>
      <c r="CN156" s="405"/>
      <c r="CO156" s="405"/>
      <c r="CP156" s="405"/>
      <c r="CQ156" s="405"/>
      <c r="CR156" s="405"/>
      <c r="CS156" s="4"/>
      <c r="CT156" s="4"/>
      <c r="CU156" s="4"/>
      <c r="CV156" s="4"/>
      <c r="CW156" s="4"/>
      <c r="CX156" s="4"/>
      <c r="CY156" s="4"/>
      <c r="CZ156" s="4"/>
      <c r="DA156" s="4"/>
      <c r="DB156" s="4"/>
      <c r="DC156" s="4"/>
      <c r="DD156" s="4"/>
      <c r="DE156" s="4"/>
      <c r="DF156" s="4"/>
      <c r="DG156" s="4"/>
    </row>
    <row r="157" spans="1:111" s="3" customFormat="1" ht="50.1" customHeight="1" thickTop="1" thickBot="1" x14ac:dyDescent="0.25">
      <c r="A157" s="4"/>
      <c r="B157" s="4"/>
      <c r="C157" s="4"/>
      <c r="E157" s="905" t="s">
        <v>495</v>
      </c>
      <c r="F157" s="906"/>
      <c r="G157" s="906"/>
      <c r="H157" s="906"/>
      <c r="I157" s="906"/>
      <c r="J157" s="906"/>
      <c r="K157" s="906"/>
      <c r="L157" s="906"/>
      <c r="M157" s="906"/>
      <c r="N157" s="906"/>
      <c r="O157" s="906"/>
      <c r="P157" s="906"/>
      <c r="Q157" s="906"/>
      <c r="R157" s="906"/>
      <c r="S157" s="906"/>
      <c r="T157" s="906"/>
      <c r="U157" s="906"/>
      <c r="V157" s="906"/>
      <c r="W157" s="906"/>
      <c r="X157" s="907"/>
      <c r="Y157" s="914" t="str">
        <f>IF(BI157=0,"",BI157)</f>
        <v/>
      </c>
      <c r="Z157" s="915"/>
      <c r="AA157" s="915"/>
      <c r="AB157" s="915"/>
      <c r="AC157" s="915"/>
      <c r="AD157" s="915"/>
      <c r="AE157" s="915"/>
      <c r="AF157" s="915"/>
      <c r="AG157" s="915"/>
      <c r="AH157" s="915"/>
      <c r="AI157" s="915"/>
      <c r="AJ157" s="915"/>
      <c r="AK157" s="915"/>
      <c r="AL157" s="915"/>
      <c r="AM157" s="915"/>
      <c r="AN157" s="915"/>
      <c r="AO157" s="915"/>
      <c r="AP157" s="916"/>
      <c r="AQ157" s="917"/>
      <c r="AR157" s="918"/>
      <c r="AS157" s="918"/>
      <c r="AT157" s="918"/>
      <c r="AU157" s="918"/>
      <c r="AV157" s="918"/>
      <c r="AW157" s="918"/>
      <c r="AX157" s="918"/>
      <c r="AY157" s="918"/>
      <c r="AZ157" s="918"/>
      <c r="BA157" s="918"/>
      <c r="BB157" s="918"/>
      <c r="BC157" s="918"/>
      <c r="BD157" s="918"/>
      <c r="BE157" s="918"/>
      <c r="BF157" s="918"/>
      <c r="BG157" s="918"/>
      <c r="BH157" s="919"/>
      <c r="BI157" s="914" t="str">
        <f>IF(CS157=0,"",CS157)</f>
        <v/>
      </c>
      <c r="BJ157" s="915"/>
      <c r="BK157" s="915"/>
      <c r="BL157" s="915"/>
      <c r="BM157" s="915"/>
      <c r="BN157" s="915"/>
      <c r="BO157" s="915"/>
      <c r="BP157" s="915"/>
      <c r="BQ157" s="915"/>
      <c r="BR157" s="915"/>
      <c r="BS157" s="915"/>
      <c r="BT157" s="915"/>
      <c r="BU157" s="915"/>
      <c r="BV157" s="915"/>
      <c r="BW157" s="915"/>
      <c r="BX157" s="915"/>
      <c r="BY157" s="915"/>
      <c r="BZ157" s="916"/>
      <c r="CA157" s="917"/>
      <c r="CB157" s="918"/>
      <c r="CC157" s="918"/>
      <c r="CD157" s="918"/>
      <c r="CE157" s="918"/>
      <c r="CF157" s="918"/>
      <c r="CG157" s="918"/>
      <c r="CH157" s="918"/>
      <c r="CI157" s="918"/>
      <c r="CJ157" s="918"/>
      <c r="CK157" s="918"/>
      <c r="CL157" s="918"/>
      <c r="CM157" s="918"/>
      <c r="CN157" s="918"/>
      <c r="CO157" s="918"/>
      <c r="CP157" s="918"/>
      <c r="CQ157" s="918"/>
      <c r="CR157" s="919"/>
      <c r="CS157" s="4">
        <f>CS108-CS151</f>
        <v>0</v>
      </c>
      <c r="CT157" s="4"/>
      <c r="CU157" s="4"/>
      <c r="CV157" s="4"/>
      <c r="CW157" s="4"/>
      <c r="CX157" s="4"/>
      <c r="CY157" s="4"/>
      <c r="CZ157" s="4"/>
      <c r="DA157" s="4"/>
      <c r="DB157" s="4"/>
      <c r="DC157" s="4"/>
      <c r="DD157" s="4"/>
      <c r="DE157" s="4"/>
      <c r="DF157" s="4"/>
      <c r="DG157" s="4"/>
    </row>
    <row r="158" spans="1:111" s="3" customFormat="1" ht="12.75" customHeight="1" thickTop="1" x14ac:dyDescent="0.2">
      <c r="A158" s="4"/>
      <c r="B158" s="4"/>
      <c r="C158" s="4"/>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4"/>
      <c r="CT158" s="4"/>
      <c r="CU158" s="4"/>
      <c r="CV158" s="4"/>
      <c r="CW158" s="4"/>
      <c r="CX158" s="4"/>
      <c r="CY158" s="4"/>
      <c r="CZ158" s="4"/>
      <c r="DA158" s="4"/>
      <c r="DB158" s="4"/>
      <c r="DC158" s="4"/>
      <c r="DD158" s="4"/>
      <c r="DE158" s="4"/>
      <c r="DF158" s="4"/>
      <c r="DG158" s="4"/>
    </row>
    <row r="159" spans="1:111" ht="54.9" customHeight="1" x14ac:dyDescent="0.2">
      <c r="BI159" s="1315" t="s">
        <v>334</v>
      </c>
      <c r="BJ159" s="1316"/>
      <c r="BK159" s="1316"/>
      <c r="BL159" s="1316"/>
      <c r="BM159" s="1316"/>
      <c r="BN159" s="1316"/>
      <c r="BO159" s="1316"/>
      <c r="BP159" s="1316"/>
      <c r="BQ159" s="1316"/>
      <c r="BR159" s="1316"/>
      <c r="BS159" s="1316"/>
      <c r="BT159" s="1316"/>
      <c r="BU159" s="1316"/>
      <c r="BV159" s="1316"/>
      <c r="BW159" s="1316"/>
      <c r="BX159" s="1316"/>
      <c r="BY159" s="1316"/>
      <c r="BZ159" s="1316"/>
      <c r="CA159" s="1601" t="str">
        <f>IF(CB66="","",CB66)</f>
        <v/>
      </c>
      <c r="CB159" s="1602"/>
      <c r="CC159" s="1602"/>
      <c r="CD159" s="1602"/>
      <c r="CE159" s="1602"/>
      <c r="CF159" s="1602"/>
      <c r="CG159" s="1602"/>
      <c r="CH159" s="1602"/>
      <c r="CI159" s="1602"/>
      <c r="CJ159" s="780"/>
      <c r="CK159" s="780"/>
      <c r="CL159" s="780"/>
      <c r="CM159" s="780"/>
      <c r="CN159" s="780"/>
      <c r="CO159" s="780"/>
      <c r="CP159" s="780"/>
      <c r="CQ159" s="780"/>
      <c r="CR159" s="781"/>
    </row>
    <row r="160" spans="1:111" ht="15" customHeight="1" x14ac:dyDescent="0.2">
      <c r="CH160" s="586" t="str">
        <f>CH115</f>
        <v>20240229NK</v>
      </c>
      <c r="CI160" s="586"/>
      <c r="CJ160" s="586"/>
      <c r="CK160" s="586"/>
      <c r="CL160" s="586"/>
      <c r="CM160" s="586"/>
      <c r="CN160" s="586"/>
      <c r="CO160" s="586"/>
      <c r="CP160" s="586"/>
      <c r="CQ160" s="586"/>
      <c r="CR160" s="586"/>
    </row>
    <row r="161" ht="9.75" customHeight="1" x14ac:dyDescent="0.2"/>
    <row r="162" ht="9.75" customHeight="1" x14ac:dyDescent="0.2"/>
    <row r="163" ht="9.75" customHeight="1" x14ac:dyDescent="0.2"/>
    <row r="164" ht="9.75" customHeight="1" x14ac:dyDescent="0.2"/>
    <row r="165" ht="9.75" customHeight="1" x14ac:dyDescent="0.2"/>
    <row r="166" ht="9.75" customHeight="1" x14ac:dyDescent="0.2"/>
    <row r="167" ht="9.75" customHeight="1" x14ac:dyDescent="0.2"/>
    <row r="168" ht="9.75" customHeight="1" x14ac:dyDescent="0.2"/>
    <row r="169" ht="9.75" customHeight="1" x14ac:dyDescent="0.2"/>
    <row r="170" ht="9.75" customHeight="1" x14ac:dyDescent="0.2"/>
    <row r="171" ht="9.75" customHeight="1" x14ac:dyDescent="0.2"/>
    <row r="172" ht="9.75" customHeight="1" x14ac:dyDescent="0.2"/>
    <row r="173" ht="9.75" customHeight="1" x14ac:dyDescent="0.2"/>
    <row r="174" ht="9.75" customHeight="1" x14ac:dyDescent="0.2"/>
    <row r="175" ht="9.75" customHeight="1" x14ac:dyDescent="0.2"/>
    <row r="176" ht="9.75" customHeight="1" x14ac:dyDescent="0.2"/>
    <row r="177" ht="9.75" customHeight="1" x14ac:dyDescent="0.2"/>
    <row r="178" ht="9.75" customHeight="1" x14ac:dyDescent="0.2"/>
    <row r="179" ht="9.75" customHeight="1" x14ac:dyDescent="0.2"/>
    <row r="180" ht="9.75" customHeight="1" x14ac:dyDescent="0.2"/>
    <row r="181" ht="9.75" customHeight="1" x14ac:dyDescent="0.2"/>
    <row r="182" ht="9.75" customHeight="1" x14ac:dyDescent="0.2"/>
    <row r="183" ht="9.75" customHeight="1" x14ac:dyDescent="0.2"/>
    <row r="184" ht="9.75" customHeight="1" x14ac:dyDescent="0.2"/>
    <row r="185" ht="9.75" customHeight="1" x14ac:dyDescent="0.2"/>
    <row r="186" ht="9.75" customHeight="1" x14ac:dyDescent="0.2"/>
    <row r="187" ht="9.75" customHeight="1" x14ac:dyDescent="0.2"/>
    <row r="188" ht="9.75" customHeight="1" x14ac:dyDescent="0.2"/>
    <row r="189" ht="9.75" customHeight="1" x14ac:dyDescent="0.2"/>
    <row r="190" ht="9.75" customHeight="1" x14ac:dyDescent="0.2"/>
  </sheetData>
  <sheetProtection algorithmName="SHA-512" hashValue="AhqOJSWskkGvBZYmppX/oci+Z/RDq7J/APFs/2nQRJUwx0xVDYJNmGu/KOKaPWDWZs+nlHUL3e3HFV1tVyc3PQ==" saltValue="yMfa6M5VV9etTUgMWzxTow==" spinCount="100000" sheet="1" formatCells="0"/>
  <dataConsolidate/>
  <mergeCells count="506">
    <mergeCell ref="BR58:CQ58"/>
    <mergeCell ref="BR59:CQ59"/>
    <mergeCell ref="BR60:CQ60"/>
    <mergeCell ref="BR61:CQ61"/>
    <mergeCell ref="CC66:CJ67"/>
    <mergeCell ref="CK66:CR67"/>
    <mergeCell ref="CA159:CI159"/>
    <mergeCell ref="CJ159:CR159"/>
    <mergeCell ref="CA114:CI114"/>
    <mergeCell ref="CJ114:CR114"/>
    <mergeCell ref="CH68:CR68"/>
    <mergeCell ref="BZ72:CR72"/>
    <mergeCell ref="AH72:BR72"/>
    <mergeCell ref="CA93:CR93"/>
    <mergeCell ref="CA101:CR101"/>
    <mergeCell ref="Y99:AP99"/>
    <mergeCell ref="AQ99:BH99"/>
    <mergeCell ref="BI99:BZ99"/>
    <mergeCell ref="CA99:CR99"/>
    <mergeCell ref="Y105:AP105"/>
    <mergeCell ref="AQ105:BH105"/>
    <mergeCell ref="AQ149:BH149"/>
    <mergeCell ref="BI149:BZ149"/>
    <mergeCell ref="CA149:CR149"/>
    <mergeCell ref="CN24:CR24"/>
    <mergeCell ref="BZ26:CR26"/>
    <mergeCell ref="BZ25:CC25"/>
    <mergeCell ref="CD25:CH25"/>
    <mergeCell ref="CI25:CM25"/>
    <mergeCell ref="CN25:CR25"/>
    <mergeCell ref="L24:BJ24"/>
    <mergeCell ref="L25:BJ26"/>
    <mergeCell ref="BK24:BR24"/>
    <mergeCell ref="BK25:BR25"/>
    <mergeCell ref="BK26:BR26"/>
    <mergeCell ref="BS24:BY26"/>
    <mergeCell ref="BZ24:CC24"/>
    <mergeCell ref="CD24:CH24"/>
    <mergeCell ref="CI24:CM24"/>
    <mergeCell ref="CE17:CL18"/>
    <mergeCell ref="CM17:CR18"/>
    <mergeCell ref="BZ19:CR19"/>
    <mergeCell ref="BS22:BY23"/>
    <mergeCell ref="AZ14:BI14"/>
    <mergeCell ref="BJ14:BR14"/>
    <mergeCell ref="AZ15:BI15"/>
    <mergeCell ref="BJ15:BR15"/>
    <mergeCell ref="L16:BR17"/>
    <mergeCell ref="BS15:BY16"/>
    <mergeCell ref="L18:BR18"/>
    <mergeCell ref="L19:BR19"/>
    <mergeCell ref="BS17:BY19"/>
    <mergeCell ref="D2:CR2"/>
    <mergeCell ref="BZ4:CR4"/>
    <mergeCell ref="BZ5:CR5"/>
    <mergeCell ref="BS8:BY11"/>
    <mergeCell ref="BZ8:CH8"/>
    <mergeCell ref="CI8:CR8"/>
    <mergeCell ref="BZ9:CH10"/>
    <mergeCell ref="CI9:CR10"/>
    <mergeCell ref="AH5:BN5"/>
    <mergeCell ref="AH9:BN9"/>
    <mergeCell ref="AK6:AL6"/>
    <mergeCell ref="AM6:BI6"/>
    <mergeCell ref="BJ6:BK6"/>
    <mergeCell ref="BZ6:CR6"/>
    <mergeCell ref="AH8:BN8"/>
    <mergeCell ref="CG27:CI29"/>
    <mergeCell ref="CJ27:CR29"/>
    <mergeCell ref="D14:K15"/>
    <mergeCell ref="L14:AR15"/>
    <mergeCell ref="AS14:AY15"/>
    <mergeCell ref="BZ15:CR16"/>
    <mergeCell ref="D12:K13"/>
    <mergeCell ref="L12:AR13"/>
    <mergeCell ref="AS12:AY13"/>
    <mergeCell ref="D16:K17"/>
    <mergeCell ref="D18:K19"/>
    <mergeCell ref="AZ12:BI12"/>
    <mergeCell ref="BJ12:BR12"/>
    <mergeCell ref="BZ22:CH22"/>
    <mergeCell ref="CI22:CR22"/>
    <mergeCell ref="BZ23:CH23"/>
    <mergeCell ref="CI23:CR23"/>
    <mergeCell ref="BS12:BY14"/>
    <mergeCell ref="BZ12:CC12"/>
    <mergeCell ref="CD12:CH12"/>
    <mergeCell ref="CI12:CM12"/>
    <mergeCell ref="CN12:CR12"/>
    <mergeCell ref="BZ14:CR14"/>
    <mergeCell ref="BZ17:CD18"/>
    <mergeCell ref="T31:AA33"/>
    <mergeCell ref="AB31:AI33"/>
    <mergeCell ref="AJ31:AV33"/>
    <mergeCell ref="AW31:BB31"/>
    <mergeCell ref="BC31:BJ31"/>
    <mergeCell ref="AZ22:BF23"/>
    <mergeCell ref="BG22:BR23"/>
    <mergeCell ref="L22:AV23"/>
    <mergeCell ref="D22:K23"/>
    <mergeCell ref="AW22:AY23"/>
    <mergeCell ref="D24:K26"/>
    <mergeCell ref="D27:K29"/>
    <mergeCell ref="BI27:BR27"/>
    <mergeCell ref="L27:U27"/>
    <mergeCell ref="V27:AE27"/>
    <mergeCell ref="AF27:AN27"/>
    <mergeCell ref="AO27:AX27"/>
    <mergeCell ref="AY27:BH27"/>
    <mergeCell ref="AJ36:AQ41"/>
    <mergeCell ref="AR36:BF41"/>
    <mergeCell ref="BG36:BN41"/>
    <mergeCell ref="BO36:CE41"/>
    <mergeCell ref="D30:K41"/>
    <mergeCell ref="L30:AA30"/>
    <mergeCell ref="AB30:AV30"/>
    <mergeCell ref="AW30:BR30"/>
    <mergeCell ref="BK31:BR31"/>
    <mergeCell ref="L36:S41"/>
    <mergeCell ref="T36:AI41"/>
    <mergeCell ref="BZ31:CR33"/>
    <mergeCell ref="AW32:BB32"/>
    <mergeCell ref="BC32:BJ32"/>
    <mergeCell ref="BK32:BR32"/>
    <mergeCell ref="AW33:BR33"/>
    <mergeCell ref="L34:AI35"/>
    <mergeCell ref="AJ34:BF35"/>
    <mergeCell ref="BG34:CE35"/>
    <mergeCell ref="BS30:BY33"/>
    <mergeCell ref="BZ30:CD30"/>
    <mergeCell ref="CE30:CL30"/>
    <mergeCell ref="CM30:CR30"/>
    <mergeCell ref="L31:S33"/>
    <mergeCell ref="D65:J68"/>
    <mergeCell ref="K65:P66"/>
    <mergeCell ref="Q65:AP66"/>
    <mergeCell ref="AQ65:AW66"/>
    <mergeCell ref="AX65:BP66"/>
    <mergeCell ref="BR66:CB67"/>
    <mergeCell ref="K67:P68"/>
    <mergeCell ref="Q67:AP68"/>
    <mergeCell ref="AQ67:AW68"/>
    <mergeCell ref="AX67:BP68"/>
    <mergeCell ref="E73:AP73"/>
    <mergeCell ref="BZ73:CR73"/>
    <mergeCell ref="E74:AP75"/>
    <mergeCell ref="BZ74:CR74"/>
    <mergeCell ref="E77:X79"/>
    <mergeCell ref="Y77:AP78"/>
    <mergeCell ref="AQ77:BH78"/>
    <mergeCell ref="BI77:BZ77"/>
    <mergeCell ref="CA77:CR77"/>
    <mergeCell ref="BI78:BZ79"/>
    <mergeCell ref="CA78:CR79"/>
    <mergeCell ref="Y79:AP79"/>
    <mergeCell ref="AQ79:BH79"/>
    <mergeCell ref="AV73:BU75"/>
    <mergeCell ref="BI76:CR76"/>
    <mergeCell ref="E80:X80"/>
    <mergeCell ref="Y80:AP80"/>
    <mergeCell ref="AQ80:BH80"/>
    <mergeCell ref="BI80:BZ80"/>
    <mergeCell ref="CA80:CR80"/>
    <mergeCell ref="E81:G86"/>
    <mergeCell ref="H81:J81"/>
    <mergeCell ref="K81:X81"/>
    <mergeCell ref="Y81:AP81"/>
    <mergeCell ref="AQ81:BH81"/>
    <mergeCell ref="BI81:BZ81"/>
    <mergeCell ref="H83:J83"/>
    <mergeCell ref="K83:X83"/>
    <mergeCell ref="Y83:AP83"/>
    <mergeCell ref="AQ83:BH83"/>
    <mergeCell ref="BI83:BZ83"/>
    <mergeCell ref="CA83:CR83"/>
    <mergeCell ref="H84:J84"/>
    <mergeCell ref="K84:X84"/>
    <mergeCell ref="Y84:AP84"/>
    <mergeCell ref="AQ84:BH84"/>
    <mergeCell ref="BI84:BZ84"/>
    <mergeCell ref="CA84:CR84"/>
    <mergeCell ref="CA81:CR81"/>
    <mergeCell ref="H82:J82"/>
    <mergeCell ref="K82:X82"/>
    <mergeCell ref="Y82:AP82"/>
    <mergeCell ref="AQ82:BH82"/>
    <mergeCell ref="BI82:BZ82"/>
    <mergeCell ref="CA82:CR82"/>
    <mergeCell ref="H86:J86"/>
    <mergeCell ref="K86:X86"/>
    <mergeCell ref="Y86:AP86"/>
    <mergeCell ref="AQ86:BH86"/>
    <mergeCell ref="BI86:BZ86"/>
    <mergeCell ref="CA86:CR86"/>
    <mergeCell ref="H85:J85"/>
    <mergeCell ref="K85:X85"/>
    <mergeCell ref="Y85:AP85"/>
    <mergeCell ref="AQ85:BH85"/>
    <mergeCell ref="BI85:BZ85"/>
    <mergeCell ref="CA85:CR85"/>
    <mergeCell ref="E91:X91"/>
    <mergeCell ref="Y91:AP91"/>
    <mergeCell ref="AQ91:BH91"/>
    <mergeCell ref="BI91:BZ91"/>
    <mergeCell ref="CA91:CR91"/>
    <mergeCell ref="E87:X87"/>
    <mergeCell ref="Y87:AP87"/>
    <mergeCell ref="AQ87:BH87"/>
    <mergeCell ref="BI87:BZ87"/>
    <mergeCell ref="CA87:CR87"/>
    <mergeCell ref="E88:G89"/>
    <mergeCell ref="H88:J88"/>
    <mergeCell ref="K88:X88"/>
    <mergeCell ref="Y88:AP88"/>
    <mergeCell ref="AQ88:BH88"/>
    <mergeCell ref="BI88:BZ88"/>
    <mergeCell ref="CA88:CR88"/>
    <mergeCell ref="H89:J89"/>
    <mergeCell ref="K89:X89"/>
    <mergeCell ref="Y89:AP89"/>
    <mergeCell ref="AQ89:BH89"/>
    <mergeCell ref="BI89:BZ89"/>
    <mergeCell ref="CA89:CR89"/>
    <mergeCell ref="E90:X90"/>
    <mergeCell ref="Y90:AP90"/>
    <mergeCell ref="AQ90:BH90"/>
    <mergeCell ref="BI90:BZ90"/>
    <mergeCell ref="CA90:CR90"/>
    <mergeCell ref="E99:X99"/>
    <mergeCell ref="L96:X96"/>
    <mergeCell ref="AQ96:BH96"/>
    <mergeCell ref="CA96:CR96"/>
    <mergeCell ref="H97:J97"/>
    <mergeCell ref="K97:X97"/>
    <mergeCell ref="Y97:AP97"/>
    <mergeCell ref="AQ97:BH97"/>
    <mergeCell ref="BI97:BZ97"/>
    <mergeCell ref="H94:J96"/>
    <mergeCell ref="K94:X94"/>
    <mergeCell ref="Y94:AP94"/>
    <mergeCell ref="AQ94:BH94"/>
    <mergeCell ref="AE96:AO96"/>
    <mergeCell ref="BO96:BY96"/>
    <mergeCell ref="CA97:CR97"/>
    <mergeCell ref="E98:X98"/>
    <mergeCell ref="Y98:AP98"/>
    <mergeCell ref="AQ98:BH98"/>
    <mergeCell ref="BI98:BZ98"/>
    <mergeCell ref="CA98:CR98"/>
    <mergeCell ref="E92:G97"/>
    <mergeCell ref="BI94:BZ94"/>
    <mergeCell ref="CA94:CR94"/>
    <mergeCell ref="K95:X95"/>
    <mergeCell ref="Y95:AP95"/>
    <mergeCell ref="AQ95:BH95"/>
    <mergeCell ref="BI95:BZ95"/>
    <mergeCell ref="CA95:CR95"/>
    <mergeCell ref="CA92:CR92"/>
    <mergeCell ref="H93:J93"/>
    <mergeCell ref="K93:X93"/>
    <mergeCell ref="Y93:AP93"/>
    <mergeCell ref="AQ93:BH93"/>
    <mergeCell ref="BI93:BZ93"/>
    <mergeCell ref="H92:J92"/>
    <mergeCell ref="K92:X92"/>
    <mergeCell ref="Y92:AP92"/>
    <mergeCell ref="AQ92:BH92"/>
    <mergeCell ref="BI92:BZ92"/>
    <mergeCell ref="E100:G101"/>
    <mergeCell ref="H100:J100"/>
    <mergeCell ref="E103:X103"/>
    <mergeCell ref="Y103:AP103"/>
    <mergeCell ref="AQ103:BH103"/>
    <mergeCell ref="BI103:BZ103"/>
    <mergeCell ref="CA103:CR103"/>
    <mergeCell ref="E102:X102"/>
    <mergeCell ref="Y102:AP102"/>
    <mergeCell ref="AQ102:BH102"/>
    <mergeCell ref="BI102:BZ102"/>
    <mergeCell ref="CA102:CR102"/>
    <mergeCell ref="BI100:BZ100"/>
    <mergeCell ref="CA100:CR100"/>
    <mergeCell ref="H101:J101"/>
    <mergeCell ref="K101:X101"/>
    <mergeCell ref="Y101:AP101"/>
    <mergeCell ref="AQ101:BH101"/>
    <mergeCell ref="BI101:BZ101"/>
    <mergeCell ref="K100:X100"/>
    <mergeCell ref="Y100:AP100"/>
    <mergeCell ref="AQ100:BH100"/>
    <mergeCell ref="AQ107:BH107"/>
    <mergeCell ref="BI107:BZ107"/>
    <mergeCell ref="CA107:CR107"/>
    <mergeCell ref="BI105:BZ105"/>
    <mergeCell ref="CA105:CR105"/>
    <mergeCell ref="H106:J106"/>
    <mergeCell ref="K106:X106"/>
    <mergeCell ref="Y106:AP106"/>
    <mergeCell ref="AQ106:BH106"/>
    <mergeCell ref="BI106:BZ106"/>
    <mergeCell ref="CA106:CR106"/>
    <mergeCell ref="H105:J105"/>
    <mergeCell ref="K105:X105"/>
    <mergeCell ref="H107:J107"/>
    <mergeCell ref="K107:X107"/>
    <mergeCell ref="Y107:AP107"/>
    <mergeCell ref="H133:J135"/>
    <mergeCell ref="K133:X133"/>
    <mergeCell ref="Y133:AP133"/>
    <mergeCell ref="AQ133:BH133"/>
    <mergeCell ref="BI133:BZ133"/>
    <mergeCell ref="CA133:CR133"/>
    <mergeCell ref="K134:X134"/>
    <mergeCell ref="AQ134:BH134"/>
    <mergeCell ref="AQ132:BH132"/>
    <mergeCell ref="BI132:BZ132"/>
    <mergeCell ref="CA132:CR132"/>
    <mergeCell ref="CA134:CR134"/>
    <mergeCell ref="K135:X135"/>
    <mergeCell ref="Y135:AP135"/>
    <mergeCell ref="AQ135:BH135"/>
    <mergeCell ref="BI135:BZ135"/>
    <mergeCell ref="CA135:CR135"/>
    <mergeCell ref="H132:X132"/>
    <mergeCell ref="Y132:AP132"/>
    <mergeCell ref="H136:X136"/>
    <mergeCell ref="Y136:AP136"/>
    <mergeCell ref="AQ136:BH136"/>
    <mergeCell ref="BI136:BZ136"/>
    <mergeCell ref="CA136:CR136"/>
    <mergeCell ref="H137:X137"/>
    <mergeCell ref="Y137:AP137"/>
    <mergeCell ref="AQ137:BH137"/>
    <mergeCell ref="BI137:BZ137"/>
    <mergeCell ref="CA137:CR137"/>
    <mergeCell ref="H138:X138"/>
    <mergeCell ref="Y138:AP138"/>
    <mergeCell ref="AQ138:BH138"/>
    <mergeCell ref="BI138:BZ138"/>
    <mergeCell ref="CA138:CR138"/>
    <mergeCell ref="E139:X139"/>
    <mergeCell ref="Y139:AP139"/>
    <mergeCell ref="AQ139:BH139"/>
    <mergeCell ref="BI139:BZ139"/>
    <mergeCell ref="CA139:CR139"/>
    <mergeCell ref="E128:G138"/>
    <mergeCell ref="H128:X128"/>
    <mergeCell ref="Y128:AP128"/>
    <mergeCell ref="AQ128:BH128"/>
    <mergeCell ref="BI128:BZ128"/>
    <mergeCell ref="CA128:CR128"/>
    <mergeCell ref="H129:J131"/>
    <mergeCell ref="K129:X129"/>
    <mergeCell ref="Y129:AP129"/>
    <mergeCell ref="AQ129:BH129"/>
    <mergeCell ref="K131:X131"/>
    <mergeCell ref="Y131:AP131"/>
    <mergeCell ref="AQ131:BH131"/>
    <mergeCell ref="BI131:BZ131"/>
    <mergeCell ref="E140:X140"/>
    <mergeCell ref="Y140:AP140"/>
    <mergeCell ref="AQ140:BH140"/>
    <mergeCell ref="BI140:BZ140"/>
    <mergeCell ref="CA140:CR140"/>
    <mergeCell ref="E141:X141"/>
    <mergeCell ref="Y141:AP141"/>
    <mergeCell ref="AQ141:BH141"/>
    <mergeCell ref="BI141:BZ141"/>
    <mergeCell ref="CA141:CR141"/>
    <mergeCell ref="E142:X142"/>
    <mergeCell ref="Y142:AP142"/>
    <mergeCell ref="AQ142:BH142"/>
    <mergeCell ref="BI142:BZ142"/>
    <mergeCell ref="CA142:CR142"/>
    <mergeCell ref="E143:G146"/>
    <mergeCell ref="H143:X143"/>
    <mergeCell ref="Y143:AP143"/>
    <mergeCell ref="AQ143:BH143"/>
    <mergeCell ref="BI143:BZ143"/>
    <mergeCell ref="H145:X145"/>
    <mergeCell ref="Y145:AP145"/>
    <mergeCell ref="AQ145:BH145"/>
    <mergeCell ref="BI145:BZ145"/>
    <mergeCell ref="CA145:CR145"/>
    <mergeCell ref="H146:X146"/>
    <mergeCell ref="Y146:AP146"/>
    <mergeCell ref="AQ146:BH146"/>
    <mergeCell ref="Y150:AP150"/>
    <mergeCell ref="AQ150:BH150"/>
    <mergeCell ref="CA143:CR143"/>
    <mergeCell ref="H144:X144"/>
    <mergeCell ref="Y144:AP144"/>
    <mergeCell ref="AQ144:BH144"/>
    <mergeCell ref="BI144:BZ144"/>
    <mergeCell ref="CA144:CR144"/>
    <mergeCell ref="BI148:BZ148"/>
    <mergeCell ref="BI150:BZ150"/>
    <mergeCell ref="CA150:CR150"/>
    <mergeCell ref="CA148:CR148"/>
    <mergeCell ref="H149:X149"/>
    <mergeCell ref="Y149:AP149"/>
    <mergeCell ref="CH160:CR160"/>
    <mergeCell ref="E155:X155"/>
    <mergeCell ref="Y155:AP155"/>
    <mergeCell ref="E156:X156"/>
    <mergeCell ref="Y156:AP156"/>
    <mergeCell ref="E157:X157"/>
    <mergeCell ref="Y157:AP157"/>
    <mergeCell ref="E152:X152"/>
    <mergeCell ref="Y152:AP152"/>
    <mergeCell ref="E153:X153"/>
    <mergeCell ref="Y153:AP153"/>
    <mergeCell ref="E154:X154"/>
    <mergeCell ref="Y154:AP154"/>
    <mergeCell ref="AQ157:BH157"/>
    <mergeCell ref="BI157:BZ157"/>
    <mergeCell ref="CA157:CR157"/>
    <mergeCell ref="BI159:BZ159"/>
    <mergeCell ref="BI123:CR123"/>
    <mergeCell ref="AH119:BR119"/>
    <mergeCell ref="E151:X151"/>
    <mergeCell ref="Y151:AP151"/>
    <mergeCell ref="AQ151:BH151"/>
    <mergeCell ref="BI151:BZ151"/>
    <mergeCell ref="CA151:CR151"/>
    <mergeCell ref="AE130:AO130"/>
    <mergeCell ref="BO130:BY130"/>
    <mergeCell ref="AE134:AO134"/>
    <mergeCell ref="BO134:BY134"/>
    <mergeCell ref="CA131:CR131"/>
    <mergeCell ref="BI146:BZ146"/>
    <mergeCell ref="CA146:CR146"/>
    <mergeCell ref="E147:X147"/>
    <mergeCell ref="Y147:AP147"/>
    <mergeCell ref="AQ147:BH147"/>
    <mergeCell ref="H150:X150"/>
    <mergeCell ref="BI147:BZ147"/>
    <mergeCell ref="CA147:CR147"/>
    <mergeCell ref="E148:G150"/>
    <mergeCell ref="H148:X148"/>
    <mergeCell ref="Y148:AP148"/>
    <mergeCell ref="AQ148:BH148"/>
    <mergeCell ref="BI129:BZ129"/>
    <mergeCell ref="CA129:CR129"/>
    <mergeCell ref="K130:X130"/>
    <mergeCell ref="AQ130:BH130"/>
    <mergeCell ref="CA130:CR130"/>
    <mergeCell ref="CA125:CR126"/>
    <mergeCell ref="Y126:AP126"/>
    <mergeCell ref="AQ126:BH126"/>
    <mergeCell ref="E127:X127"/>
    <mergeCell ref="Y127:AP127"/>
    <mergeCell ref="AQ127:BH127"/>
    <mergeCell ref="BI127:BZ127"/>
    <mergeCell ref="CA127:CR127"/>
    <mergeCell ref="E124:X126"/>
    <mergeCell ref="Y124:AP125"/>
    <mergeCell ref="AQ124:BH125"/>
    <mergeCell ref="BI124:BZ124"/>
    <mergeCell ref="CA124:CR124"/>
    <mergeCell ref="BI125:BZ126"/>
    <mergeCell ref="AQ108:BH108"/>
    <mergeCell ref="E109:X109"/>
    <mergeCell ref="Y109:AP109"/>
    <mergeCell ref="E120:AP120"/>
    <mergeCell ref="BZ120:CR120"/>
    <mergeCell ref="E121:AP122"/>
    <mergeCell ref="BZ121:CR121"/>
    <mergeCell ref="AV120:BU122"/>
    <mergeCell ref="E113:X113"/>
    <mergeCell ref="Y113:AP113"/>
    <mergeCell ref="BI114:BZ114"/>
    <mergeCell ref="CH115:CR115"/>
    <mergeCell ref="BZ119:CR119"/>
    <mergeCell ref="E110:X110"/>
    <mergeCell ref="Y110:AP110"/>
    <mergeCell ref="E111:X111"/>
    <mergeCell ref="Y111:AP111"/>
    <mergeCell ref="E112:X112"/>
    <mergeCell ref="Y112:AP112"/>
    <mergeCell ref="E108:X108"/>
    <mergeCell ref="Y108:AP108"/>
    <mergeCell ref="AZ13:BI13"/>
    <mergeCell ref="BJ13:BR13"/>
    <mergeCell ref="BI108:BZ108"/>
    <mergeCell ref="L28:U28"/>
    <mergeCell ref="V28:AE28"/>
    <mergeCell ref="L29:U29"/>
    <mergeCell ref="V29:AE29"/>
    <mergeCell ref="AF29:AN29"/>
    <mergeCell ref="AO29:AX29"/>
    <mergeCell ref="AY29:BH29"/>
    <mergeCell ref="BI29:BR29"/>
    <mergeCell ref="AF28:AN28"/>
    <mergeCell ref="AO28:AX28"/>
    <mergeCell ref="AY28:BH28"/>
    <mergeCell ref="BI28:BR28"/>
    <mergeCell ref="BS27:BY29"/>
    <mergeCell ref="BZ27:CF29"/>
    <mergeCell ref="CA108:CR108"/>
    <mergeCell ref="E104:X104"/>
    <mergeCell ref="Y104:AP104"/>
    <mergeCell ref="AQ104:BH104"/>
    <mergeCell ref="BI104:BZ104"/>
    <mergeCell ref="CA104:CR104"/>
    <mergeCell ref="E105:G107"/>
  </mergeCells>
  <phoneticPr fontId="3"/>
  <conditionalFormatting sqref="AB31:AI33">
    <cfRule type="expression" dxfId="2" priority="3">
      <formula>$AB$31=""</formula>
    </cfRule>
  </conditionalFormatting>
  <conditionalFormatting sqref="AZ22">
    <cfRule type="expression" dxfId="1" priority="2" stopIfTrue="1">
      <formula>AND(L22&lt;&gt;"",AZ22="")</formula>
    </cfRule>
  </conditionalFormatting>
  <dataValidations count="21">
    <dataValidation errorStyle="warning" imeMode="halfAlpha" allowBlank="1" showInputMessage="1" showErrorMessage="1" errorTitle="コード入力エラー" error="前年度５月１日現在の設置者別コードについては、数字コードで入力してください_x000a__x000a_1：学校法人　2：その他の法人　3：個人" sqref="BZ9:CH10"/>
    <dataValidation errorStyle="warning" imeMode="halfAlpha" allowBlank="1" showInputMessage="1" showErrorMessage="1" errorTitle="コード入力エラー" error="当年度５月１日現在の設置者別コードについては、数字コードで入力してください_x000a__x000a_1：学校法人　2：その他の法人　3：個人" sqref="CI9:CR10"/>
    <dataValidation errorStyle="warning" imeMode="halfAlpha" operator="greaterThanOrEqual" allowBlank="1" showInputMessage="1" showErrorMessage="1" errorTitle="入力エラー" error="整数で入力してください" sqref="CD25 BC32:BR32"/>
    <dataValidation errorStyle="warning" imeMode="fullKatakana" allowBlank="1" showErrorMessage="1" sqref="L12:AR13"/>
    <dataValidation imeMode="fullKatakana" allowBlank="1" showInputMessage="1" showErrorMessage="1" prompt="カタカナで入力し、姓と名の間は1文字空けてください_x000a__x000a_※役職名不要" sqref="AZ12 BJ12"/>
    <dataValidation allowBlank="1" showInputMessage="1" showErrorMessage="1" prompt="姓と名の間は1文字空けてください_x000a__x000a_※役職名不要" sqref="BZ22 AZ14 BJ14 CI22"/>
    <dataValidation type="whole" errorStyle="warning" imeMode="halfAlpha" operator="greaterThanOrEqual" allowBlank="1" showInputMessage="1" showErrorMessage="1" errorTitle="入力エラー" error="整数で入力してください" sqref="CI25 CN25 L29 AO29 V29 AF29">
      <formula1>0</formula1>
    </dataValidation>
    <dataValidation imeMode="halfAlpha" allowBlank="1" showInputMessage="1" showErrorMessage="1" sqref="BZ74:CR74 BZ121:CR121 BZ6 BZ15 BZ19 AX65:AX67 AY65:BB66"/>
    <dataValidation errorStyle="warning" allowBlank="1" showErrorMessage="1" errorTitle="入力エラー" error="所在地区分は、数字コードで入力してください_x000a__x000a_法人所在地と学校所在地が_x000a_　1：異なる_x000a_　2：同じ" prompt="プルダウンから選択してください" sqref="BK25"/>
    <dataValidation type="list" imeMode="halfAlpha" allowBlank="1" sqref="AZ22:BF23">
      <formula1>"G"</formula1>
    </dataValidation>
    <dataValidation allowBlank="1" showErrorMessage="1" sqref="BZ13:CR14"/>
    <dataValidation errorStyle="warning" imeMode="halfAlpha" allowBlank="1" showInputMessage="1" showErrorMessage="1" errorTitle="入力エラー" error="元号は、数字コードで入力してください_x000a__x000a_1：明治　2：大正　3：昭和　4：平成　5：令和" prompt="プルダウンから選択してください" sqref="BZ25"/>
    <dataValidation type="whole" errorStyle="warning" imeMode="halfAlpha" operator="greaterThanOrEqual" allowBlank="1" showInputMessage="1" showErrorMessage="1" errorTitle="入力エラー" error="整数で入力してください" promptTitle="幼稚園・認定こども園のみ入力" prompt="３歳～５歳の認可クラス数を入力してください" sqref="AY29">
      <formula1>0</formula1>
    </dataValidation>
    <dataValidation type="whole" errorStyle="warning" imeMode="halfAlpha" operator="greaterThanOrEqual" allowBlank="1" showInputMessage="1" showErrorMessage="1" errorTitle="入力エラー" error="整数で入力してください" promptTitle="在籍生徒・園児数" prompt="当該年度の５月１日現在の人数を入力してください" sqref="BI29">
      <formula1>0</formula1>
    </dataValidation>
    <dataValidation imeMode="halfAlpha" allowBlank="1" showErrorMessage="1" sqref="BZ27:CF29"/>
    <dataValidation imeMode="halfAlpha" allowBlank="1" showErrorMessage="1" prompt="法人所在地と同じ場合は入力不要です" sqref="CJ27:CR29"/>
    <dataValidation errorStyle="warning" imeMode="halfAlpha" allowBlank="1" showInputMessage="1" showErrorMessage="1" errorTitle="入力エラー" error="元号は、数字コードで入力してください_x000a__x000a_3：昭和　4：平成　5：令和" sqref="AW32:BB32"/>
    <dataValidation errorStyle="warning" imeMode="halfAlpha" allowBlank="1" showErrorMessage="1" errorTitle="入力エラー" error="男女校種は数字コードで入力してください_x000a__x000a_1:男子校　2:女子校　3:男女共学" sqref="L31:S33 AB31:AI33"/>
    <dataValidation imeMode="fullKatakana" allowBlank="1" showErrorMessage="1" prompt="カタカナで入力してください" sqref="L16:BR17"/>
    <dataValidation imeMode="fullKatakana" allowBlank="1" showErrorMessage="1" prompt="カタカナで入力してください_x000a__x000a_※役職名不要" sqref="AZ13:BH13 BJ13"/>
    <dataValidation allowBlank="1" showErrorMessage="1" prompt="姓と名の間は1文字空けてください_x000a__x000a_※役職名不要" sqref="BZ23:CH23 CI23:CR23"/>
  </dataValidations>
  <printOptions horizontalCentered="1"/>
  <pageMargins left="0.47244094488188981" right="0.39370078740157483" top="0.39370078740157483" bottom="0.39370078740157483" header="0" footer="0"/>
  <pageSetup paperSize="9" scale="61" fitToHeight="3" orientation="portrait" horizontalDpi="300" verticalDpi="300" r:id="rId1"/>
  <headerFooter alignWithMargins="0"/>
  <rowBreaks count="2" manualBreakCount="2">
    <brk id="68" min="3" max="95" man="1"/>
    <brk id="115" min="3" max="95" man="1"/>
  </rowBreaks>
  <drawing r:id="rId2"/>
  <extLst>
    <ext xmlns:x14="http://schemas.microsoft.com/office/spreadsheetml/2009/9/main" uri="{78C0D931-6437-407d-A8EE-F0AAD7539E65}">
      <x14:conditionalFormattings>
        <x14:conditionalFormatting xmlns:xm="http://schemas.microsoft.com/office/excel/2006/main">
          <x14:cfRule type="expression" priority="1" id="{A27C3DBA-6E12-4779-B921-0B8C6983D97F}">
            <xm:f>作業２!$H$74="０パンチ"</xm:f>
            <x14:dxf>
              <fill>
                <patternFill>
                  <bgColor theme="0" tint="-0.499984740745262"/>
                </patternFill>
              </fill>
            </x14:dxf>
          </x14:cfRule>
          <xm:sqref>BZ9:CH10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使用方法</vt:lpstr>
      <vt:lpstr>作業１</vt:lpstr>
      <vt:lpstr>作業２</vt:lpstr>
      <vt:lpstr>作業３</vt:lpstr>
      <vt:lpstr>1園目印刷</vt:lpstr>
      <vt:lpstr>2園目印刷</vt:lpstr>
      <vt:lpstr>3園目印刷</vt:lpstr>
      <vt:lpstr>4園目印刷</vt:lpstr>
      <vt:lpstr>'1園目印刷'!Print_Area</vt:lpstr>
      <vt:lpstr>'2園目印刷'!Print_Area</vt:lpstr>
      <vt:lpstr>'3園目印刷'!Print_Area</vt:lpstr>
      <vt:lpstr>'4園目印刷'!Print_Area</vt:lpstr>
      <vt:lpstr>作業１!Print_Area</vt:lpstr>
      <vt:lpstr>作業２!Print_Area</vt:lpstr>
      <vt:lpstr>作業３!Print_Area</vt:lpstr>
      <vt:lpstr>作業３!Print_Titles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2023-04-03T13:57:14Z</dcterms:created>
  <dcterms:modified xsi:type="dcterms:W3CDTF">2024-04-08T10:34:03Z</dcterms:modified>
</cp:coreProperties>
</file>